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716" windowHeight="8196" tabRatio="918" firstSheet="2" activeTab="2"/>
  </bookViews>
  <sheets>
    <sheet name="【第１号様式の２】省エネ診断内訳" sheetId="6" r:id="rId1"/>
    <sheet name="【第１号様式の3】省エネ計画策定内訳 " sheetId="4" r:id="rId2"/>
    <sheet name="【第１号様式の４】省エネ改修（全体改修・省エネ）" sheetId="7" r:id="rId3"/>
    <sheet name="【第１号様式の４】省エネ改修（全体改修・ZEH）" sheetId="17" r:id="rId4"/>
    <sheet name="【第１号様式の４】省エネ改修（部分改修・省エネ）" sheetId="8" r:id="rId5"/>
    <sheet name="【第１号様式の４】省エネ改修（部分改修・ZEH）" sheetId="18" r:id="rId6"/>
  </sheets>
  <definedNames>
    <definedName name="_xlnm.Print_Area" localSheetId="1">'【第１号様式の3】省エネ計画策定内訳 '!$A$1:$D$10</definedName>
    <definedName name="_xlnm.Print_Area" localSheetId="3">'【第１号様式の４】省エネ改修（全体改修・ZEH）'!$A$1:$P$49</definedName>
    <definedName name="_xlnm.Print_Area" localSheetId="2">'【第１号様式の４】省エネ改修（全体改修・省エネ）'!$A$1:$P$49</definedName>
    <definedName name="_xlnm.Print_Area" localSheetId="5">'【第１号様式の４】省エネ改修（部分改修・ZEH）'!$A$1:$O$44</definedName>
    <definedName name="_xlnm.Print_Area" localSheetId="4">'【第１号様式の４】省エネ改修（部分改修・省エネ）'!$A$1:$O$44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8" l="1"/>
  <c r="N41" i="18"/>
  <c r="L23" i="18"/>
  <c r="L18" i="18"/>
  <c r="L19" i="18"/>
  <c r="L20" i="18"/>
  <c r="L21" i="18"/>
  <c r="L22" i="18"/>
  <c r="L23" i="17"/>
  <c r="L22" i="17"/>
  <c r="L19" i="17"/>
  <c r="L20" i="17"/>
  <c r="L21" i="17"/>
  <c r="L18" i="17"/>
  <c r="I18" i="8"/>
  <c r="L7" i="18"/>
  <c r="Q43" i="18"/>
  <c r="P37" i="18"/>
  <c r="V36" i="18"/>
  <c r="P36" i="18"/>
  <c r="P38" i="18" s="1"/>
  <c r="P39" i="18" s="1"/>
  <c r="N35" i="18"/>
  <c r="S32" i="18"/>
  <c r="T32" i="18" s="1"/>
  <c r="N31" i="18"/>
  <c r="I30" i="18"/>
  <c r="S29" i="18"/>
  <c r="S28" i="18"/>
  <c r="I27" i="18"/>
  <c r="L27" i="18" s="1"/>
  <c r="L26" i="18"/>
  <c r="I26" i="18"/>
  <c r="I25" i="18"/>
  <c r="L25" i="18" s="1"/>
  <c r="N24" i="18"/>
  <c r="I23" i="18"/>
  <c r="I22" i="18"/>
  <c r="U36" i="18" s="1"/>
  <c r="I21" i="18"/>
  <c r="I20" i="18"/>
  <c r="I19" i="18"/>
  <c r="I18" i="18"/>
  <c r="J17" i="18"/>
  <c r="J16" i="18"/>
  <c r="L16" i="18" s="1"/>
  <c r="L15" i="18"/>
  <c r="J15" i="18"/>
  <c r="J14" i="18"/>
  <c r="L14" i="18" s="1"/>
  <c r="J13" i="18"/>
  <c r="J12" i="18"/>
  <c r="L12" i="18" s="1"/>
  <c r="L11" i="18"/>
  <c r="J11" i="18"/>
  <c r="J10" i="18"/>
  <c r="L10" i="18" s="1"/>
  <c r="J9" i="18"/>
  <c r="J8" i="18"/>
  <c r="L8" i="18" s="1"/>
  <c r="J7" i="18"/>
  <c r="S13" i="18" l="1"/>
  <c r="S7" i="18"/>
  <c r="L9" i="18"/>
  <c r="S9" i="18" s="1"/>
  <c r="S11" i="18"/>
  <c r="L13" i="18"/>
  <c r="S15" i="18"/>
  <c r="L17" i="18"/>
  <c r="S17" i="18" s="1"/>
  <c r="S19" i="18"/>
  <c r="S21" i="18"/>
  <c r="S23" i="18"/>
  <c r="S26" i="18"/>
  <c r="L30" i="18"/>
  <c r="S30" i="18" s="1"/>
  <c r="L31" i="18"/>
  <c r="N37" i="18" s="1"/>
  <c r="S8" i="18"/>
  <c r="S10" i="18"/>
  <c r="S12" i="18"/>
  <c r="S14" i="18"/>
  <c r="S16" i="18"/>
  <c r="S18" i="18"/>
  <c r="S20" i="18"/>
  <c r="S25" i="18"/>
  <c r="S27" i="18"/>
  <c r="L24" i="18"/>
  <c r="N36" i="18" s="1"/>
  <c r="N38" i="18" s="1"/>
  <c r="N39" i="18" s="1"/>
  <c r="N47" i="17"/>
  <c r="N45" i="17"/>
  <c r="N42" i="8"/>
  <c r="N41" i="8"/>
  <c r="N35" i="8"/>
  <c r="I18" i="17"/>
  <c r="L18" i="8"/>
  <c r="L7" i="8"/>
  <c r="I18" i="7"/>
  <c r="S22" i="18" l="1"/>
  <c r="I23" i="8"/>
  <c r="I21" i="8"/>
  <c r="I22" i="8"/>
  <c r="I20" i="8"/>
  <c r="I19" i="8"/>
  <c r="J17" i="8"/>
  <c r="J16" i="8"/>
  <c r="J15" i="8"/>
  <c r="J14" i="8"/>
  <c r="J13" i="8"/>
  <c r="J12" i="8"/>
  <c r="J11" i="8"/>
  <c r="J10" i="8"/>
  <c r="J9" i="8"/>
  <c r="J8" i="8"/>
  <c r="J7" i="8"/>
  <c r="J7" i="17"/>
  <c r="J17" i="17"/>
  <c r="J16" i="17"/>
  <c r="J15" i="17"/>
  <c r="L15" i="17" s="1"/>
  <c r="J14" i="17"/>
  <c r="J13" i="17"/>
  <c r="L13" i="17" s="1"/>
  <c r="U13" i="17" s="1"/>
  <c r="J12" i="17"/>
  <c r="J11" i="17"/>
  <c r="L11" i="17" s="1"/>
  <c r="J10" i="17"/>
  <c r="J9" i="17"/>
  <c r="J8" i="17"/>
  <c r="P47" i="17"/>
  <c r="P45" i="17"/>
  <c r="P39" i="17"/>
  <c r="U38" i="17"/>
  <c r="P38" i="17"/>
  <c r="P40" i="17" s="1"/>
  <c r="P41" i="17" s="1"/>
  <c r="P37" i="17"/>
  <c r="N37" i="17"/>
  <c r="U36" i="17"/>
  <c r="V36" i="17" s="1"/>
  <c r="U35" i="17"/>
  <c r="V35" i="17" s="1"/>
  <c r="U32" i="17"/>
  <c r="V32" i="17" s="1"/>
  <c r="P31" i="17"/>
  <c r="N31" i="17"/>
  <c r="I30" i="17"/>
  <c r="L30" i="17" s="1"/>
  <c r="U29" i="17"/>
  <c r="U28" i="17"/>
  <c r="I27" i="17"/>
  <c r="I26" i="17"/>
  <c r="L26" i="17" s="1"/>
  <c r="I25" i="17"/>
  <c r="L25" i="17" s="1"/>
  <c r="N24" i="17"/>
  <c r="V38" i="17" s="1"/>
  <c r="I23" i="17"/>
  <c r="I22" i="17"/>
  <c r="I21" i="17"/>
  <c r="I20" i="17"/>
  <c r="I19" i="17"/>
  <c r="L16" i="17"/>
  <c r="U16" i="17" s="1"/>
  <c r="L14" i="17"/>
  <c r="U14" i="17" s="1"/>
  <c r="L12" i="17"/>
  <c r="U12" i="17" s="1"/>
  <c r="L10" i="17"/>
  <c r="U10" i="17" s="1"/>
  <c r="L8" i="17"/>
  <c r="U8" i="17" s="1"/>
  <c r="I23" i="7"/>
  <c r="I22" i="7"/>
  <c r="I21" i="7"/>
  <c r="I20" i="7"/>
  <c r="I19" i="7"/>
  <c r="P13" i="17" l="1"/>
  <c r="L9" i="17"/>
  <c r="U9" i="17" s="1"/>
  <c r="L17" i="17"/>
  <c r="U17" i="17" s="1"/>
  <c r="U25" i="17"/>
  <c r="L27" i="17"/>
  <c r="L31" i="17" s="1"/>
  <c r="N39" i="17" s="1"/>
  <c r="P16" i="17"/>
  <c r="U15" i="17"/>
  <c r="P15" i="17"/>
  <c r="P14" i="17"/>
  <c r="U11" i="17"/>
  <c r="P11" i="17"/>
  <c r="P10" i="17"/>
  <c r="P12" i="17"/>
  <c r="P8" i="17"/>
  <c r="U26" i="17"/>
  <c r="U30" i="17"/>
  <c r="L7" i="17"/>
  <c r="P18" i="17"/>
  <c r="P19" i="17"/>
  <c r="P20" i="17"/>
  <c r="P21" i="17"/>
  <c r="P22" i="17"/>
  <c r="P23" i="17"/>
  <c r="N37" i="7"/>
  <c r="U27" i="17" l="1"/>
  <c r="P17" i="17"/>
  <c r="P9" i="17"/>
  <c r="U20" i="17"/>
  <c r="L24" i="17"/>
  <c r="N38" i="17" s="1"/>
  <c r="N40" i="17" s="1"/>
  <c r="N41" i="17" s="1"/>
  <c r="P7" i="17"/>
  <c r="U7" i="17"/>
  <c r="U23" i="17"/>
  <c r="U19" i="17"/>
  <c r="U21" i="17"/>
  <c r="U22" i="17"/>
  <c r="U18" i="17"/>
  <c r="L19" i="8"/>
  <c r="L20" i="8"/>
  <c r="L21" i="8"/>
  <c r="L22" i="8"/>
  <c r="L18" i="7"/>
  <c r="L19" i="7"/>
  <c r="L20" i="7"/>
  <c r="L21" i="7"/>
  <c r="L22" i="7"/>
  <c r="B7" i="4"/>
  <c r="P24" i="17" l="1"/>
  <c r="S43" i="17"/>
  <c r="P37" i="8" l="1"/>
  <c r="V36" i="8"/>
  <c r="P36" i="8"/>
  <c r="P38" i="8" s="1"/>
  <c r="P39" i="8" s="1"/>
  <c r="S32" i="8"/>
  <c r="T32" i="8" s="1"/>
  <c r="N31" i="8"/>
  <c r="I30" i="8"/>
  <c r="L30" i="8" s="1"/>
  <c r="S29" i="8"/>
  <c r="S28" i="8"/>
  <c r="I27" i="8"/>
  <c r="L27" i="8" s="1"/>
  <c r="I26" i="8"/>
  <c r="L26" i="8" s="1"/>
  <c r="I25" i="8"/>
  <c r="N24" i="8"/>
  <c r="U36" i="8"/>
  <c r="N24" i="7"/>
  <c r="N31" i="7"/>
  <c r="P18" i="7"/>
  <c r="P20" i="7"/>
  <c r="P22" i="7"/>
  <c r="P19" i="7"/>
  <c r="P21" i="7"/>
  <c r="P47" i="7"/>
  <c r="P45" i="7"/>
  <c r="P39" i="7"/>
  <c r="P38" i="7"/>
  <c r="P40" i="7" s="1"/>
  <c r="P41" i="7" s="1"/>
  <c r="P37" i="7"/>
  <c r="P31" i="7"/>
  <c r="S18" i="8" l="1"/>
  <c r="S19" i="8"/>
  <c r="S20" i="8"/>
  <c r="S21" i="8"/>
  <c r="S22" i="8"/>
  <c r="L25" i="8"/>
  <c r="S25" i="8" s="1"/>
  <c r="S27" i="8"/>
  <c r="L31" i="8"/>
  <c r="N37" i="8" s="1"/>
  <c r="S26" i="8"/>
  <c r="S30" i="8"/>
  <c r="L8" i="8"/>
  <c r="S8" i="8" s="1"/>
  <c r="L9" i="8"/>
  <c r="S9" i="8" s="1"/>
  <c r="L10" i="8"/>
  <c r="S10" i="8" s="1"/>
  <c r="L11" i="8"/>
  <c r="S11" i="8" s="1"/>
  <c r="L12" i="8"/>
  <c r="S12" i="8" s="1"/>
  <c r="L13" i="8"/>
  <c r="S13" i="8" s="1"/>
  <c r="L14" i="8"/>
  <c r="S14" i="8" s="1"/>
  <c r="L15" i="8"/>
  <c r="S15" i="8" s="1"/>
  <c r="L16" i="8"/>
  <c r="S16" i="8" s="1"/>
  <c r="L17" i="8"/>
  <c r="S17" i="8" s="1"/>
  <c r="L23" i="8"/>
  <c r="S23" i="8" l="1"/>
  <c r="L24" i="8"/>
  <c r="N36" i="8" s="1"/>
  <c r="N38" i="8" s="1"/>
  <c r="N39" i="8" s="1"/>
  <c r="S7" i="8"/>
  <c r="N47" i="7"/>
  <c r="N45" i="7"/>
  <c r="U36" i="7"/>
  <c r="V36" i="7" s="1"/>
  <c r="U35" i="7"/>
  <c r="V35" i="7" s="1"/>
  <c r="U32" i="7"/>
  <c r="V32" i="7" s="1"/>
  <c r="V38" i="7"/>
  <c r="I30" i="7"/>
  <c r="U29" i="7"/>
  <c r="U28" i="7"/>
  <c r="I27" i="7"/>
  <c r="I26" i="7"/>
  <c r="I25" i="7"/>
  <c r="L23" i="7"/>
  <c r="U22" i="7"/>
  <c r="U21" i="7"/>
  <c r="U20" i="7"/>
  <c r="U19" i="7"/>
  <c r="U18" i="7"/>
  <c r="J17" i="7"/>
  <c r="J16" i="7"/>
  <c r="J15" i="7"/>
  <c r="J14" i="7"/>
  <c r="J13" i="7"/>
  <c r="J12" i="7"/>
  <c r="J11" i="7"/>
  <c r="J10" i="7"/>
  <c r="L10" i="7" s="1"/>
  <c r="J9" i="7"/>
  <c r="J8" i="7"/>
  <c r="J7" i="7"/>
  <c r="L7" i="7" l="1"/>
  <c r="U7" i="7" s="1"/>
  <c r="L9" i="7"/>
  <c r="U9" i="7" s="1"/>
  <c r="L11" i="7"/>
  <c r="U11" i="7" s="1"/>
  <c r="L13" i="7"/>
  <c r="U13" i="7" s="1"/>
  <c r="L15" i="7"/>
  <c r="U15" i="7" s="1"/>
  <c r="L17" i="7"/>
  <c r="U17" i="7" s="1"/>
  <c r="L26" i="7"/>
  <c r="U26" i="7" s="1"/>
  <c r="L30" i="7"/>
  <c r="U30" i="7" s="1"/>
  <c r="L8" i="7"/>
  <c r="U8" i="7" s="1"/>
  <c r="P10" i="7"/>
  <c r="L12" i="7"/>
  <c r="P12" i="7" s="1"/>
  <c r="U14" i="7"/>
  <c r="L14" i="7"/>
  <c r="P14" i="7" s="1"/>
  <c r="L16" i="7"/>
  <c r="P16" i="7" s="1"/>
  <c r="L25" i="7"/>
  <c r="U25" i="7" s="1"/>
  <c r="L27" i="7"/>
  <c r="U27" i="7" s="1"/>
  <c r="U23" i="7"/>
  <c r="P23" i="7"/>
  <c r="B8" i="6"/>
  <c r="B10" i="6" s="1"/>
  <c r="U16" i="7" l="1"/>
  <c r="P15" i="7"/>
  <c r="U12" i="7"/>
  <c r="P11" i="7"/>
  <c r="U10" i="7"/>
  <c r="P7" i="7"/>
  <c r="L24" i="7"/>
  <c r="N38" i="7" s="1"/>
  <c r="L31" i="7"/>
  <c r="N39" i="7" s="1"/>
  <c r="P8" i="7"/>
  <c r="P17" i="7"/>
  <c r="P13" i="7"/>
  <c r="P9" i="7"/>
  <c r="U38" i="7"/>
  <c r="B9" i="4"/>
  <c r="N40" i="7" l="1"/>
  <c r="N41" i="7" s="1"/>
  <c r="P24" i="7"/>
  <c r="S43" i="7" l="1"/>
</calcChain>
</file>

<file path=xl/sharedStrings.xml><?xml version="1.0" encoding="utf-8"?>
<sst xmlns="http://schemas.openxmlformats.org/spreadsheetml/2006/main" count="834" uniqueCount="122">
  <si>
    <t>数量</t>
  </si>
  <si>
    <t>窓</t>
  </si>
  <si>
    <t>ガラス交換</t>
    <phoneticPr fontId="10"/>
  </si>
  <si>
    <t>大</t>
  </si>
  <si>
    <t>箇所</t>
  </si>
  <si>
    <t>円</t>
    <rPh sb="0" eb="1">
      <t>エン</t>
    </rPh>
    <phoneticPr fontId="10"/>
  </si>
  <si>
    <t>円</t>
  </si>
  <si>
    <t>中</t>
  </si>
  <si>
    <t>小</t>
  </si>
  <si>
    <t>枚</t>
  </si>
  <si>
    <t>ドア</t>
  </si>
  <si>
    <t>玄関ドア等の交換</t>
  </si>
  <si>
    <t>円</t>
    <phoneticPr fontId="10"/>
  </si>
  <si>
    <t>項目</t>
    <rPh sb="0" eb="2">
      <t>コウモク</t>
    </rPh>
    <phoneticPr fontId="10"/>
  </si>
  <si>
    <t>費用</t>
    <rPh sb="0" eb="2">
      <t>ヒヨウ</t>
    </rPh>
    <phoneticPr fontId="10"/>
  </si>
  <si>
    <t>合計（①＋②）</t>
    <rPh sb="0" eb="2">
      <t>ゴウケイ</t>
    </rPh>
    <phoneticPr fontId="10"/>
  </si>
  <si>
    <t>補助金申請交付額
（①＋②）×２/３　
（1,000円未満は切り捨て）</t>
    <rPh sb="0" eb="2">
      <t>ホジョ</t>
    </rPh>
    <rPh sb="2" eb="3">
      <t>キン</t>
    </rPh>
    <rPh sb="3" eb="5">
      <t>シンセイ</t>
    </rPh>
    <rPh sb="5" eb="7">
      <t>コウフ</t>
    </rPh>
    <rPh sb="7" eb="8">
      <t>ガク</t>
    </rPh>
    <phoneticPr fontId="10"/>
  </si>
  <si>
    <t>計画策定に係る診断費用　①</t>
    <rPh sb="0" eb="2">
      <t>ケイカク</t>
    </rPh>
    <rPh sb="2" eb="4">
      <t>サクテイ</t>
    </rPh>
    <rPh sb="5" eb="6">
      <t>カカ</t>
    </rPh>
    <rPh sb="7" eb="9">
      <t>シンダン</t>
    </rPh>
    <rPh sb="9" eb="11">
      <t>ヒヨウ</t>
    </rPh>
    <phoneticPr fontId="10"/>
  </si>
  <si>
    <t>合計（①＋②＋③）</t>
    <rPh sb="0" eb="2">
      <t>ゴウケイ</t>
    </rPh>
    <phoneticPr fontId="10"/>
  </si>
  <si>
    <t>補助金申請交付額
（①＋②＋③）×２/３　
（1,000円未満は切り捨て）</t>
    <rPh sb="0" eb="2">
      <t>ホジョ</t>
    </rPh>
    <rPh sb="2" eb="3">
      <t>キン</t>
    </rPh>
    <rPh sb="3" eb="5">
      <t>シンセイ</t>
    </rPh>
    <rPh sb="5" eb="7">
      <t>コウフ</t>
    </rPh>
    <rPh sb="7" eb="8">
      <t>ガク</t>
    </rPh>
    <phoneticPr fontId="10"/>
  </si>
  <si>
    <t>調査に係る費用　②</t>
    <rPh sb="0" eb="2">
      <t>チョウサ</t>
    </rPh>
    <rPh sb="5" eb="7">
      <t>ヒヨウ</t>
    </rPh>
    <phoneticPr fontId="10"/>
  </si>
  <si>
    <t>マンション</t>
    <phoneticPr fontId="10"/>
  </si>
  <si>
    <t>補助率</t>
    <rPh sb="0" eb="3">
      <t>ホジョリツ</t>
    </rPh>
    <phoneticPr fontId="10"/>
  </si>
  <si>
    <t xml:space="preserve"> 補助対象工事</t>
    <phoneticPr fontId="10"/>
  </si>
  <si>
    <t>モデル工事費</t>
    <rPh sb="3" eb="6">
      <t>コウジヒ</t>
    </rPh>
    <phoneticPr fontId="10"/>
  </si>
  <si>
    <t>実際の工事費</t>
    <rPh sb="0" eb="2">
      <t>ジッサイ</t>
    </rPh>
    <rPh sb="3" eb="5">
      <t>コウジ</t>
    </rPh>
    <rPh sb="5" eb="6">
      <t>ヒ</t>
    </rPh>
    <phoneticPr fontId="10"/>
  </si>
  <si>
    <t>Ａ．断熱性能に関する改修工事</t>
    <phoneticPr fontId="10"/>
  </si>
  <si>
    <t>既存開口部の断熱改修</t>
    <phoneticPr fontId="10"/>
  </si>
  <si>
    <t>外窓交換</t>
    <phoneticPr fontId="10"/>
  </si>
  <si>
    <t>円／箇所</t>
    <rPh sb="0" eb="1">
      <t>エン</t>
    </rPh>
    <rPh sb="2" eb="4">
      <t>カショ</t>
    </rPh>
    <phoneticPr fontId="10"/>
  </si>
  <si>
    <t>内窓設置</t>
    <phoneticPr fontId="10"/>
  </si>
  <si>
    <t>小</t>
    <phoneticPr fontId="10"/>
  </si>
  <si>
    <t>円／枚</t>
    <rPh sb="0" eb="1">
      <t>エン</t>
    </rPh>
    <rPh sb="2" eb="3">
      <t>マイ</t>
    </rPh>
    <phoneticPr fontId="10"/>
  </si>
  <si>
    <t>外壁</t>
    <rPh sb="0" eb="2">
      <t>ガイヘキ</t>
    </rPh>
    <phoneticPr fontId="10"/>
  </si>
  <si>
    <t>A-C</t>
    <phoneticPr fontId="10"/>
  </si>
  <si>
    <t xml:space="preserve">円／㎥  </t>
    <phoneticPr fontId="10"/>
  </si>
  <si>
    <t>㎥</t>
    <phoneticPr fontId="10"/>
  </si>
  <si>
    <t>D-F</t>
    <phoneticPr fontId="10"/>
  </si>
  <si>
    <t>屋根・天井</t>
    <rPh sb="0" eb="2">
      <t>ヤネ</t>
    </rPh>
    <rPh sb="3" eb="5">
      <t>テンジョウ</t>
    </rPh>
    <phoneticPr fontId="10"/>
  </si>
  <si>
    <t>床</t>
    <rPh sb="0" eb="1">
      <t>ユカ</t>
    </rPh>
    <phoneticPr fontId="10"/>
  </si>
  <si>
    <t>Ｂ．設備改修工事等</t>
    <phoneticPr fontId="10"/>
  </si>
  <si>
    <t>Ｂ－1．
設備の高効率化工事</t>
    <phoneticPr fontId="10"/>
  </si>
  <si>
    <t>太陽熱利用システム</t>
    <phoneticPr fontId="10"/>
  </si>
  <si>
    <t>円／戸</t>
    <rPh sb="0" eb="1">
      <t>エン</t>
    </rPh>
    <rPh sb="2" eb="3">
      <t>コ</t>
    </rPh>
    <phoneticPr fontId="10"/>
  </si>
  <si>
    <t>－</t>
    <phoneticPr fontId="10"/>
  </si>
  <si>
    <t>高断熱浴槽</t>
    <rPh sb="0" eb="5">
      <t>コウダンネツヨクソウ</t>
    </rPh>
    <phoneticPr fontId="10"/>
  </si>
  <si>
    <t>円／戸</t>
    <rPh sb="0" eb="1">
      <t>エン</t>
    </rPh>
    <phoneticPr fontId="10"/>
  </si>
  <si>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10"/>
  </si>
  <si>
    <t>円／戸</t>
    <phoneticPr fontId="10"/>
  </si>
  <si>
    <t>節湯水栓</t>
    <phoneticPr fontId="10"/>
  </si>
  <si>
    <t xml:space="preserve">円／台 </t>
    <rPh sb="0" eb="1">
      <t>エン</t>
    </rPh>
    <rPh sb="2" eb="3">
      <t>ダイ</t>
    </rPh>
    <phoneticPr fontId="10"/>
  </si>
  <si>
    <t>台</t>
    <rPh sb="0" eb="1">
      <t>ダイ</t>
    </rPh>
    <phoneticPr fontId="10"/>
  </si>
  <si>
    <t>小さい方</t>
    <rPh sb="0" eb="1">
      <t>チイ</t>
    </rPh>
    <rPh sb="3" eb="4">
      <t>ホウ</t>
    </rPh>
    <phoneticPr fontId="10"/>
  </si>
  <si>
    <t>Ｂ－２．
設備の高効率化工事</t>
    <phoneticPr fontId="10"/>
  </si>
  <si>
    <t>家庭用ｺｰｼﾞｪﾈﾚｰｼｮﾝ
設備</t>
    <phoneticPr fontId="10"/>
  </si>
  <si>
    <t>（複数の見積もりによること）</t>
    <rPh sb="1" eb="3">
      <t>フクスウ</t>
    </rPh>
    <rPh sb="4" eb="6">
      <t>ミツ</t>
    </rPh>
    <phoneticPr fontId="10"/>
  </si>
  <si>
    <t>補助対象工事費の小計（①）</t>
    <rPh sb="8" eb="10">
      <t>ショウケイ</t>
    </rPh>
    <phoneticPr fontId="10"/>
  </si>
  <si>
    <t>Ａにかかる「モデル工事費」又は「実際の工事費」の合計のうち、いずれか低い額</t>
    <rPh sb="13" eb="14">
      <t>マタ</t>
    </rPh>
    <rPh sb="16" eb="18">
      <t>ジッサイ</t>
    </rPh>
    <rPh sb="19" eb="22">
      <t>コウジヒ</t>
    </rPh>
    <rPh sb="36" eb="37">
      <t>ガク</t>
    </rPh>
    <phoneticPr fontId="10"/>
  </si>
  <si>
    <t>A+B1</t>
    <phoneticPr fontId="10"/>
  </si>
  <si>
    <t>補助対象工事費の小計（②）</t>
    <rPh sb="8" eb="10">
      <t>ショウケイ</t>
    </rPh>
    <phoneticPr fontId="10"/>
  </si>
  <si>
    <t>共同住宅の住戸の床面積</t>
    <rPh sb="0" eb="2">
      <t>キョウドウ</t>
    </rPh>
    <rPh sb="2" eb="4">
      <t>ジュウタク</t>
    </rPh>
    <rPh sb="5" eb="7">
      <t>ジュウコ</t>
    </rPh>
    <rPh sb="8" eb="11">
      <t>ユカメンセキ</t>
    </rPh>
    <phoneticPr fontId="10"/>
  </si>
  <si>
    <t>住戸の床面積</t>
    <rPh sb="0" eb="2">
      <t>ジュウコ</t>
    </rPh>
    <rPh sb="3" eb="6">
      <t>ユカメンセキ</t>
    </rPh>
    <phoneticPr fontId="10"/>
  </si>
  <si>
    <t>改修に係る室の床面積</t>
    <rPh sb="0" eb="2">
      <t>カイシュウ</t>
    </rPh>
    <rPh sb="3" eb="4">
      <t>カカ</t>
    </rPh>
    <rPh sb="5" eb="6">
      <t>シツ</t>
    </rPh>
    <rPh sb="7" eb="10">
      <t>ユカメンセキ</t>
    </rPh>
    <phoneticPr fontId="10"/>
  </si>
  <si>
    <t>蓄電池</t>
    <phoneticPr fontId="7"/>
  </si>
  <si>
    <t>LED照明</t>
    <phoneticPr fontId="7"/>
  </si>
  <si>
    <t>（その他の設備の高効率化のための工事がある場合）</t>
    <rPh sb="3" eb="4">
      <t>タ</t>
    </rPh>
    <rPh sb="5" eb="7">
      <t>セツビ</t>
    </rPh>
    <rPh sb="8" eb="12">
      <t>コウコウリツカ</t>
    </rPh>
    <rPh sb="16" eb="18">
      <t>コウジ</t>
    </rPh>
    <rPh sb="21" eb="23">
      <t>バアイ</t>
    </rPh>
    <phoneticPr fontId="7"/>
  </si>
  <si>
    <t>（その他の設備の高効率化のための工事がある場合）</t>
    <phoneticPr fontId="7"/>
  </si>
  <si>
    <t>第１号様式の２（第９条）</t>
    <phoneticPr fontId="10"/>
  </si>
  <si>
    <t>省エネ診断　補助対象事業費　内訳書</t>
    <rPh sb="6" eb="8">
      <t>ホジョ</t>
    </rPh>
    <rPh sb="8" eb="10">
      <t>タイショウ</t>
    </rPh>
    <rPh sb="10" eb="12">
      <t>ジギョウ</t>
    </rPh>
    <rPh sb="12" eb="13">
      <t>ヒ</t>
    </rPh>
    <rPh sb="16" eb="17">
      <t>ショ</t>
    </rPh>
    <phoneticPr fontId="7"/>
  </si>
  <si>
    <t>診断に係る費用　①</t>
    <rPh sb="0" eb="2">
      <t>シンダン</t>
    </rPh>
    <rPh sb="3" eb="4">
      <t>カカ</t>
    </rPh>
    <rPh sb="5" eb="7">
      <t>ヒヨウ</t>
    </rPh>
    <phoneticPr fontId="10"/>
  </si>
  <si>
    <t>BELSの評価・認証に係る費用　③</t>
    <rPh sb="5" eb="7">
      <t>ヒョウカ</t>
    </rPh>
    <rPh sb="8" eb="10">
      <t>ニンショウ</t>
    </rPh>
    <rPh sb="11" eb="12">
      <t>カカ</t>
    </rPh>
    <rPh sb="13" eb="15">
      <t>ヒヨウ</t>
    </rPh>
    <phoneticPr fontId="10"/>
  </si>
  <si>
    <r>
      <rPr>
        <sz val="11"/>
        <color theme="1"/>
        <rFont val="游ゴシック"/>
        <family val="2"/>
        <charset val="128"/>
        <scheme val="minor"/>
      </rPr>
      <t>※</t>
    </r>
    <r>
      <rPr>
        <sz val="11"/>
        <color theme="1"/>
        <rFont val="游ゴシック"/>
        <family val="2"/>
        <charset val="128"/>
        <scheme val="minor"/>
      </rPr>
      <t xml:space="preserve"> </t>
    </r>
    <r>
      <rPr>
        <sz val="11"/>
        <color theme="1"/>
        <rFont val="游ゴシック"/>
        <family val="2"/>
        <charset val="128"/>
        <scheme val="minor"/>
      </rPr>
      <t>第12の規定による補助金交付変更申請の場合、変更の部分を下線付きとすること。</t>
    </r>
    <phoneticPr fontId="10"/>
  </si>
  <si>
    <t>※ 第12の規定による補助金交付変更申請の場合、変更の部分を下線付きとすること。</t>
    <phoneticPr fontId="10"/>
  </si>
  <si>
    <t>省エネ化のための計画の策定　補助対象事業費　内訳書</t>
    <rPh sb="3" eb="4">
      <t>カ</t>
    </rPh>
    <rPh sb="8" eb="10">
      <t>ケイカク</t>
    </rPh>
    <rPh sb="11" eb="13">
      <t>サクテイ</t>
    </rPh>
    <phoneticPr fontId="10"/>
  </si>
  <si>
    <t>BELSの評価・認証に係る費用　②</t>
    <rPh sb="5" eb="7">
      <t>ヒョウカ</t>
    </rPh>
    <rPh sb="8" eb="10">
      <t>ニンショウ</t>
    </rPh>
    <rPh sb="11" eb="12">
      <t>カカ</t>
    </rPh>
    <rPh sb="13" eb="15">
      <t>ヒヨウ</t>
    </rPh>
    <phoneticPr fontId="10"/>
  </si>
  <si>
    <t>第１号様式の３（第９条）</t>
    <phoneticPr fontId="10"/>
  </si>
  <si>
    <t>共同住宅等</t>
    <rPh sb="0" eb="2">
      <t>キョウドウ</t>
    </rPh>
    <rPh sb="2" eb="4">
      <t>ジュウタク</t>
    </rPh>
    <rPh sb="4" eb="5">
      <t>ナド</t>
    </rPh>
    <phoneticPr fontId="10"/>
  </si>
  <si>
    <t>住宅種別</t>
    <rPh sb="0" eb="2">
      <t>ジュウタク</t>
    </rPh>
    <rPh sb="2" eb="4">
      <t>シュベツ</t>
    </rPh>
    <phoneticPr fontId="10"/>
  </si>
  <si>
    <t>一戸建ての住宅</t>
    <rPh sb="0" eb="2">
      <t>イッコ</t>
    </rPh>
    <rPh sb="2" eb="3">
      <t>ダ</t>
    </rPh>
    <rPh sb="5" eb="7">
      <t>ジュウタク</t>
    </rPh>
    <phoneticPr fontId="10"/>
  </si>
  <si>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10"/>
  </si>
  <si>
    <t>モデル工事による工事費</t>
    <rPh sb="3" eb="5">
      <t>コウジ</t>
    </rPh>
    <rPh sb="8" eb="10">
      <t>コウジ</t>
    </rPh>
    <rPh sb="10" eb="11">
      <t>ヒ</t>
    </rPh>
    <phoneticPr fontId="10"/>
  </si>
  <si>
    <t>A　の合計額</t>
    <rPh sb="3" eb="5">
      <t>ゴウケイ</t>
    </rPh>
    <rPh sb="5" eb="6">
      <t>ガク</t>
    </rPh>
    <phoneticPr fontId="7"/>
  </si>
  <si>
    <t>台</t>
    <rPh sb="0" eb="1">
      <t>ダイ</t>
    </rPh>
    <phoneticPr fontId="7"/>
  </si>
  <si>
    <t>Ｂ－1の合計額</t>
    <rPh sb="4" eb="6">
      <t>ゴウケイ</t>
    </rPh>
    <rPh sb="6" eb="7">
      <t>ガク</t>
    </rPh>
    <phoneticPr fontId="10"/>
  </si>
  <si>
    <t>式</t>
    <rPh sb="0" eb="1">
      <t>シキ</t>
    </rPh>
    <phoneticPr fontId="7"/>
  </si>
  <si>
    <t>Ｂ－２の合計額③</t>
    <rPh sb="4" eb="6">
      <t>ゴウケイ</t>
    </rPh>
    <rPh sb="6" eb="7">
      <t>ガク</t>
    </rPh>
    <phoneticPr fontId="10"/>
  </si>
  <si>
    <t>(Ｂ－１にかかる「モデル工事費」又は「実際の工事費」の合計のうち、いずれか低い額)＋③</t>
    <rPh sb="27" eb="29">
      <t>ゴウケイ</t>
    </rPh>
    <rPh sb="37" eb="38">
      <t>ヒク</t>
    </rPh>
    <rPh sb="39" eb="40">
      <t>ガク</t>
    </rPh>
    <phoneticPr fontId="10"/>
  </si>
  <si>
    <t>補助対象工事費の合計額（④）</t>
    <rPh sb="0" eb="4">
      <t>ホジョタイショウ</t>
    </rPh>
    <rPh sb="4" eb="7">
      <t>コウジヒ</t>
    </rPh>
    <rPh sb="8" eb="10">
      <t>ゴウケイ</t>
    </rPh>
    <rPh sb="10" eb="11">
      <t>ガク</t>
    </rPh>
    <phoneticPr fontId="10"/>
  </si>
  <si>
    <t>①＋②　（②が①より大きい場合にあっては、①×２）</t>
    <rPh sb="10" eb="11">
      <t>オオ</t>
    </rPh>
    <rPh sb="13" eb="15">
      <t>バアイ</t>
    </rPh>
    <phoneticPr fontId="10"/>
  </si>
  <si>
    <t>補助金額の算定（⑤）</t>
    <rPh sb="0" eb="2">
      <t>ホジョ</t>
    </rPh>
    <rPh sb="2" eb="4">
      <t>キンガク</t>
    </rPh>
    <rPh sb="5" eb="7">
      <t>サンテイ</t>
    </rPh>
    <phoneticPr fontId="10"/>
  </si>
  <si>
    <t>④×補助率（23％又は1/3）　　※千円未満切り捨て</t>
    <rPh sb="2" eb="5">
      <t>ホジョリツ</t>
    </rPh>
    <rPh sb="9" eb="10">
      <t>マタ</t>
    </rPh>
    <rPh sb="18" eb="22">
      <t>センエンミマン</t>
    </rPh>
    <rPh sb="22" eb="23">
      <t>キ</t>
    </rPh>
    <rPh sb="24" eb="25">
      <t>ス</t>
    </rPh>
    <phoneticPr fontId="10"/>
  </si>
  <si>
    <t>補助申請額（⑤、⑥のいずれか小さい額）</t>
    <phoneticPr fontId="10"/>
  </si>
  <si>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10"/>
  </si>
  <si>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7"/>
  </si>
  <si>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10"/>
  </si>
  <si>
    <t>第１号様式の４の２（第９条）</t>
    <phoneticPr fontId="10"/>
  </si>
  <si>
    <t>第１号様式の４の１（第９条）</t>
    <phoneticPr fontId="10"/>
  </si>
  <si>
    <t>省エネ改修（部分改修・省エネ基準）　補助対象事業費　内訳書</t>
    <rPh sb="0" eb="1">
      <t>ショウ</t>
    </rPh>
    <rPh sb="3" eb="5">
      <t>カイシュウ</t>
    </rPh>
    <rPh sb="6" eb="8">
      <t>ブブン</t>
    </rPh>
    <rPh sb="11" eb="12">
      <t>ショウ</t>
    </rPh>
    <rPh sb="14" eb="16">
      <t>キジュン</t>
    </rPh>
    <phoneticPr fontId="7"/>
  </si>
  <si>
    <r>
      <rPr>
        <u/>
        <sz val="11"/>
        <color rgb="FFFF0000"/>
        <rFont val="ＭＳ Ｐゴシック"/>
        <family val="3"/>
        <charset val="128"/>
      </rPr>
      <t>【一戸建ての住宅】</t>
    </r>
    <r>
      <rPr>
        <sz val="11"/>
        <color theme="1"/>
        <rFont val="ＭＳ Ｐゴシック"/>
        <family val="3"/>
        <charset val="128"/>
      </rPr>
      <t>全体改修であって省エネ基準に相当するもの</t>
    </r>
    <rPh sb="9" eb="11">
      <t>ゼンタイ</t>
    </rPh>
    <rPh sb="11" eb="13">
      <t>カイシュウ</t>
    </rPh>
    <rPh sb="17" eb="18">
      <t>ショウ</t>
    </rPh>
    <rPh sb="20" eb="22">
      <t>キジュン</t>
    </rPh>
    <rPh sb="23" eb="25">
      <t>ソウトウ</t>
    </rPh>
    <phoneticPr fontId="10"/>
  </si>
  <si>
    <r>
      <rPr>
        <u/>
        <sz val="11"/>
        <color rgb="FFFF0000"/>
        <rFont val="ＭＳ Ｐゴシック"/>
        <family val="3"/>
        <charset val="128"/>
      </rPr>
      <t>【共同住宅等】</t>
    </r>
    <r>
      <rPr>
        <sz val="11"/>
        <color theme="1"/>
        <rFont val="ＭＳ Ｐゴシック"/>
        <family val="3"/>
        <charset val="128"/>
      </rPr>
      <t xml:space="preserve">住戸の全体改修であって、省エネ基準に相当するもの
</t>
    </r>
    <r>
      <rPr>
        <sz val="8"/>
        <color theme="1"/>
        <rFont val="ＭＳ Ｐゴシック"/>
        <family val="3"/>
        <charset val="128"/>
      </rPr>
      <t>（住戸の床面積に3,800円/㎡を乗じて得た額）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10"/>
  </si>
  <si>
    <r>
      <rPr>
        <u/>
        <sz val="11"/>
        <color rgb="FFFF0000"/>
        <rFont val="ＭＳ Ｐゴシック"/>
        <family val="3"/>
        <charset val="128"/>
      </rPr>
      <t>【一戸建ての住宅】</t>
    </r>
    <r>
      <rPr>
        <sz val="11"/>
        <color theme="1"/>
        <rFont val="ＭＳ Ｐゴシック"/>
        <family val="3"/>
        <charset val="128"/>
      </rPr>
      <t>全体改修であって、ZEH</t>
    </r>
    <r>
      <rPr>
        <u/>
        <sz val="11"/>
        <color rgb="FFFF0000"/>
        <rFont val="ＭＳ Ｐゴシック"/>
        <family val="3"/>
        <charset val="128"/>
      </rPr>
      <t>水準</t>
    </r>
    <r>
      <rPr>
        <sz val="11"/>
        <color theme="1"/>
        <rFont val="ＭＳ Ｐゴシック"/>
        <family val="3"/>
        <charset val="128"/>
      </rPr>
      <t>に相当するもの</t>
    </r>
    <rPh sb="9" eb="11">
      <t>ゼンタイ</t>
    </rPh>
    <rPh sb="11" eb="13">
      <t>カイシュウ</t>
    </rPh>
    <rPh sb="21" eb="23">
      <t>スイジュン</t>
    </rPh>
    <rPh sb="24" eb="26">
      <t>ソウトウ</t>
    </rPh>
    <phoneticPr fontId="10"/>
  </si>
  <si>
    <r>
      <rPr>
        <u/>
        <sz val="11"/>
        <color rgb="FFFF0000"/>
        <rFont val="ＭＳ Ｐゴシック"/>
        <family val="3"/>
        <charset val="128"/>
      </rPr>
      <t>【共同住宅等】</t>
    </r>
    <r>
      <rPr>
        <sz val="11"/>
        <color theme="1"/>
        <rFont val="ＭＳ Ｐゴシック"/>
        <family val="3"/>
        <charset val="128"/>
      </rPr>
      <t>住戸の全体改修であって、ZEH</t>
    </r>
    <r>
      <rPr>
        <u/>
        <sz val="11"/>
        <color rgb="FFFF0000"/>
        <rFont val="ＭＳ Ｐゴシック"/>
        <family val="3"/>
        <charset val="128"/>
      </rPr>
      <t>水準</t>
    </r>
    <r>
      <rPr>
        <sz val="11"/>
        <color theme="1"/>
        <rFont val="ＭＳ Ｐゴシック"/>
        <family val="3"/>
        <charset val="128"/>
      </rPr>
      <t xml:space="preserve">に相当するもの
</t>
    </r>
    <r>
      <rPr>
        <sz val="8"/>
        <color theme="1"/>
        <rFont val="ＭＳ Ｐゴシック"/>
        <family val="3"/>
        <charset val="128"/>
      </rPr>
      <t>（住戸の床面積に5,000円/㎡を乗じて得た額）</t>
    </r>
    <rPh sb="7" eb="9">
      <t>ジュウコ</t>
    </rPh>
    <rPh sb="10" eb="12">
      <t>ゼンタイ</t>
    </rPh>
    <rPh sb="12" eb="14">
      <t>カイシュウ</t>
    </rPh>
    <rPh sb="22" eb="24">
      <t>スイジュン</t>
    </rPh>
    <rPh sb="25" eb="27">
      <t>ソウトウ</t>
    </rPh>
    <rPh sb="33" eb="35">
      <t>ジュウコ</t>
    </rPh>
    <rPh sb="36" eb="39">
      <t>ユカメンセキ</t>
    </rPh>
    <rPh sb="45" eb="46">
      <t>エン</t>
    </rPh>
    <rPh sb="49" eb="50">
      <t>ジョウ</t>
    </rPh>
    <rPh sb="52" eb="53">
      <t>エ</t>
    </rPh>
    <rPh sb="54" eb="55">
      <t>ガク</t>
    </rPh>
    <phoneticPr fontId="10"/>
  </si>
  <si>
    <t>【一戸建ての住宅】部分改修であって、省エネ基準に相当するもの</t>
    <rPh sb="9" eb="11">
      <t>ブブン</t>
    </rPh>
    <rPh sb="11" eb="13">
      <t>カイシュウ</t>
    </rPh>
    <rPh sb="18" eb="19">
      <t>ショウ</t>
    </rPh>
    <rPh sb="21" eb="23">
      <t>キジュン</t>
    </rPh>
    <rPh sb="24" eb="26">
      <t>ソウトウ</t>
    </rPh>
    <phoneticPr fontId="7"/>
  </si>
  <si>
    <t>【一戸建ての住宅】部分改修であって、ZEH水準に相当するもの</t>
    <rPh sb="21" eb="23">
      <t>スイジュン</t>
    </rPh>
    <phoneticPr fontId="7"/>
  </si>
  <si>
    <t>第１号様式の４の4（第９条）</t>
    <phoneticPr fontId="10"/>
  </si>
  <si>
    <t>節湯水栓（浴室シャワー水栓）</t>
    <rPh sb="5" eb="7">
      <t>ヨクシツ</t>
    </rPh>
    <rPh sb="11" eb="13">
      <t>スイセン</t>
    </rPh>
    <phoneticPr fontId="10"/>
  </si>
  <si>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　第12の規定による補助金交付変更申請の場合、変更の部分を下線付きとすること。
※　開口部や躯体等の断熱化に係る改修工事と設備の効率化に係る工事との省エネ性能の水準が異なる場合、それぞれ、省エネ改修（部分改修・省エネ基準）及び省エネ改修（部分改修・ZEH水準）の内訳書に記載して下さい。
※　電気ﾋｰﾄﾎﾟﾝﾌﾟ給湯器（エコキュート）、潜熱回収型ｶﾞｽ給湯器（エコジョーズ）及び潜熱回収型石油給湯器（エコフィール）については、高断熱浴槽及び浴室シャワー水栓とセットで設置する場合においてのみ適用可能です。なお、３種類のうち、１又は２種類が既設の場合にあっては、当該設備をもって３種類が設置されたものとみなします。また、高断熱浴槽又は浴室シャワー水栓については、高効率給湯機が既設の場合に限って、単体で補助対象とすることができます。
</t>
    <rPh sb="149" eb="152">
      <t>カイコウブ</t>
    </rPh>
    <rPh sb="153" eb="156">
      <t>クタイナド</t>
    </rPh>
    <rPh sb="157" eb="159">
      <t>ダンネツ</t>
    </rPh>
    <rPh sb="159" eb="160">
      <t>カ</t>
    </rPh>
    <rPh sb="161" eb="162">
      <t>カカ</t>
    </rPh>
    <rPh sb="163" eb="165">
      <t>カイシュウ</t>
    </rPh>
    <rPh sb="165" eb="167">
      <t>コウジ</t>
    </rPh>
    <rPh sb="168" eb="170">
      <t>セツビ</t>
    </rPh>
    <rPh sb="171" eb="174">
      <t>コウリツカ</t>
    </rPh>
    <rPh sb="175" eb="176">
      <t>カカ</t>
    </rPh>
    <rPh sb="177" eb="179">
      <t>コウジ</t>
    </rPh>
    <rPh sb="181" eb="182">
      <t>ショウ</t>
    </rPh>
    <rPh sb="184" eb="186">
      <t>セイノウ</t>
    </rPh>
    <rPh sb="187" eb="189">
      <t>スイジュン</t>
    </rPh>
    <rPh sb="190" eb="191">
      <t>コト</t>
    </rPh>
    <rPh sb="193" eb="195">
      <t>バアイ</t>
    </rPh>
    <rPh sb="218" eb="219">
      <t>オヨ</t>
    </rPh>
    <rPh sb="234" eb="236">
      <t>スイジュン</t>
    </rPh>
    <rPh sb="238" eb="241">
      <t>ウチワケショ</t>
    </rPh>
    <rPh sb="242" eb="244">
      <t>キサイ</t>
    </rPh>
    <rPh sb="246" eb="247">
      <t>クダ</t>
    </rPh>
    <phoneticPr fontId="10"/>
  </si>
  <si>
    <r>
      <rPr>
        <u/>
        <sz val="11"/>
        <color rgb="FFFF0000"/>
        <rFont val="ＭＳ Ｐゴシック"/>
        <family val="3"/>
        <charset val="128"/>
      </rPr>
      <t>【マンション】</t>
    </r>
    <r>
      <rPr>
        <sz val="11"/>
        <color theme="1"/>
        <rFont val="ＭＳ Ｐゴシック"/>
        <family val="3"/>
        <charset val="128"/>
      </rPr>
      <t xml:space="preserve">住戸の全体改修であって、省エネ基準に相当するもの
</t>
    </r>
    <r>
      <rPr>
        <sz val="8"/>
        <color theme="1"/>
        <rFont val="ＭＳ Ｐゴシック"/>
        <family val="3"/>
        <charset val="128"/>
      </rPr>
      <t>（住戸の床面積に5,600円/㎡を乗じて得た額）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10"/>
  </si>
  <si>
    <r>
      <rPr>
        <u/>
        <sz val="11"/>
        <color rgb="FFFF0000"/>
        <rFont val="ＭＳ Ｐゴシック"/>
        <family val="3"/>
        <charset val="128"/>
      </rPr>
      <t>【マンション】</t>
    </r>
    <r>
      <rPr>
        <sz val="11"/>
        <color theme="1"/>
        <rFont val="ＭＳ Ｐゴシック"/>
        <family val="3"/>
        <charset val="128"/>
      </rPr>
      <t>住戸の全体改修であって、ZEH</t>
    </r>
    <r>
      <rPr>
        <u/>
        <sz val="11"/>
        <color rgb="FFFF0000"/>
        <rFont val="ＭＳ Ｐゴシック"/>
        <family val="3"/>
        <charset val="128"/>
      </rPr>
      <t>水準</t>
    </r>
    <r>
      <rPr>
        <sz val="11"/>
        <color theme="1"/>
        <rFont val="ＭＳ Ｐゴシック"/>
        <family val="3"/>
        <charset val="128"/>
      </rPr>
      <t xml:space="preserve">に相当するもの
</t>
    </r>
    <r>
      <rPr>
        <sz val="8"/>
        <color theme="1"/>
        <rFont val="ＭＳ Ｐゴシック"/>
        <family val="3"/>
        <charset val="128"/>
      </rPr>
      <t>（住戸の床面積に7,400円/㎡を乗じて得た額）</t>
    </r>
    <rPh sb="7" eb="9">
      <t>ジュウコ</t>
    </rPh>
    <rPh sb="10" eb="12">
      <t>ゼンタイ</t>
    </rPh>
    <rPh sb="12" eb="14">
      <t>カイシュウ</t>
    </rPh>
    <rPh sb="22" eb="24">
      <t>スイジュン</t>
    </rPh>
    <rPh sb="25" eb="27">
      <t>ソウトウ</t>
    </rPh>
    <rPh sb="33" eb="35">
      <t>ジュウコ</t>
    </rPh>
    <rPh sb="36" eb="39">
      <t>ユカメンセキ</t>
    </rPh>
    <rPh sb="45" eb="46">
      <t>エン</t>
    </rPh>
    <rPh sb="49" eb="50">
      <t>ジョウ</t>
    </rPh>
    <rPh sb="52" eb="53">
      <t>エ</t>
    </rPh>
    <rPh sb="54" eb="55">
      <t>ガク</t>
    </rPh>
    <phoneticPr fontId="10"/>
  </si>
  <si>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開口部や躯体等の断熱化に係る改修工事と設備の効率化に係る工事との省エネ性能の水準が異なる場合、それぞれ、省エネ改修（部分改修・省エネ基準）及び省エネ改修（部分改修・ZEH水準）の内訳書に記載して下さい。</t>
    <rPh sb="147" eb="150">
      <t>カイコウブ</t>
    </rPh>
    <rPh sb="151" eb="154">
      <t>クタイナド</t>
    </rPh>
    <rPh sb="155" eb="157">
      <t>ダンネツ</t>
    </rPh>
    <rPh sb="157" eb="158">
      <t>カ</t>
    </rPh>
    <rPh sb="159" eb="160">
      <t>カカ</t>
    </rPh>
    <rPh sb="161" eb="163">
      <t>カイシュウ</t>
    </rPh>
    <rPh sb="163" eb="165">
      <t>コウジ</t>
    </rPh>
    <rPh sb="166" eb="168">
      <t>セツビ</t>
    </rPh>
    <rPh sb="169" eb="172">
      <t>コウリツカ</t>
    </rPh>
    <rPh sb="173" eb="174">
      <t>カカ</t>
    </rPh>
    <rPh sb="175" eb="177">
      <t>コウジ</t>
    </rPh>
    <rPh sb="179" eb="180">
      <t>ショウ</t>
    </rPh>
    <rPh sb="182" eb="184">
      <t>セイノウ</t>
    </rPh>
    <rPh sb="185" eb="187">
      <t>スイジュン</t>
    </rPh>
    <rPh sb="188" eb="189">
      <t>コト</t>
    </rPh>
    <rPh sb="191" eb="193">
      <t>バアイ</t>
    </rPh>
    <rPh sb="216" eb="217">
      <t>オヨ</t>
    </rPh>
    <rPh sb="232" eb="234">
      <t>スイジュン</t>
    </rPh>
    <rPh sb="236" eb="239">
      <t>ウチワケショ</t>
    </rPh>
    <rPh sb="240" eb="242">
      <t>キサイ</t>
    </rPh>
    <rPh sb="244" eb="245">
      <t>クダ</t>
    </rPh>
    <phoneticPr fontId="10"/>
  </si>
  <si>
    <r>
      <rPr>
        <b/>
        <sz val="9"/>
        <rFont val="ＭＳ Ｐゴシック"/>
        <family val="3"/>
        <charset val="128"/>
      </rPr>
      <t>（共同住宅等・マンションの場合）</t>
    </r>
    <r>
      <rPr>
        <b/>
        <sz val="14"/>
        <rFont val="ＭＳ Ｐゴシック"/>
        <family val="3"/>
        <charset val="128"/>
      </rPr>
      <t>住戸名</t>
    </r>
    <rPh sb="1" eb="3">
      <t>キョウドウ</t>
    </rPh>
    <rPh sb="3" eb="6">
      <t>ジュウタクナド</t>
    </rPh>
    <rPh sb="13" eb="15">
      <t>バアイ</t>
    </rPh>
    <rPh sb="16" eb="18">
      <t>ジュウコ</t>
    </rPh>
    <rPh sb="18" eb="19">
      <t>メイ</t>
    </rPh>
    <phoneticPr fontId="7"/>
  </si>
  <si>
    <r>
      <t xml:space="preserve">
既存外壁、屋根・天井、床の断熱
</t>
    </r>
    <r>
      <rPr>
        <sz val="8"/>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10"/>
  </si>
  <si>
    <r>
      <t>高効率給湯器
（</t>
    </r>
    <r>
      <rPr>
        <sz val="9"/>
        <rFont val="ＭＳ Ｐゴシック"/>
        <family val="3"/>
        <charset val="128"/>
      </rPr>
      <t>電気ﾋｰﾄﾎﾟﾝﾌﾟ給湯器
　潜熱回収型ｶﾞｽ給湯器
　潜熱回収型石油給湯器
　ﾋｰﾄﾎﾟﾝﾌﾟ・ｶﾞｽ瞬間式
　　併用型給湯器）</t>
    </r>
    <phoneticPr fontId="10"/>
  </si>
  <si>
    <r>
      <t xml:space="preserve">要綱に基づく補助上限金額（⑥）
</t>
    </r>
    <r>
      <rPr>
        <sz val="9"/>
        <rFont val="ＭＳ Ｐゴシック"/>
        <family val="3"/>
        <charset val="128"/>
      </rPr>
      <t>　※千円未満切り捨て
　※該当する改修種別にチェックを入れて下さい。</t>
    </r>
    <rPh sb="33" eb="35">
      <t>カイシュウ</t>
    </rPh>
    <rPh sb="35" eb="37">
      <t>シュベツ</t>
    </rPh>
    <phoneticPr fontId="10"/>
  </si>
  <si>
    <r>
      <t xml:space="preserve">【共同住宅等】部分改修であって、ZEH水準に相当するもの
</t>
    </r>
    <r>
      <rPr>
        <sz val="8"/>
        <rFont val="ＭＳ Ｐゴシック"/>
        <family val="3"/>
        <charset val="128"/>
      </rPr>
      <t>（改修に係る床面積に5,000円/㎡を乗じて得た額）</t>
    </r>
    <rPh sb="30" eb="32">
      <t>カイシュウ</t>
    </rPh>
    <rPh sb="33" eb="34">
      <t>カカ</t>
    </rPh>
    <rPh sb="35" eb="38">
      <t>ユカメンセキ</t>
    </rPh>
    <rPh sb="44" eb="45">
      <t>エン</t>
    </rPh>
    <rPh sb="48" eb="49">
      <t>ジョウ</t>
    </rPh>
    <rPh sb="51" eb="52">
      <t>エ</t>
    </rPh>
    <rPh sb="53" eb="54">
      <t>ガク</t>
    </rPh>
    <phoneticPr fontId="10"/>
  </si>
  <si>
    <r>
      <t xml:space="preserve">【マンション】部分改修であって、ZEH水準に相当するもの
</t>
    </r>
    <r>
      <rPr>
        <sz val="8"/>
        <rFont val="ＭＳ Ｐゴシック"/>
        <family val="3"/>
        <charset val="128"/>
      </rPr>
      <t>（改修に係る床面積に7,400円/㎡を乗じて得た額）</t>
    </r>
    <rPh sb="30" eb="32">
      <t>カイシュウ</t>
    </rPh>
    <rPh sb="33" eb="34">
      <t>カカ</t>
    </rPh>
    <rPh sb="35" eb="38">
      <t>ユカメンセキ</t>
    </rPh>
    <rPh sb="44" eb="45">
      <t>エン</t>
    </rPh>
    <rPh sb="48" eb="49">
      <t>ジョウ</t>
    </rPh>
    <rPh sb="51" eb="52">
      <t>エ</t>
    </rPh>
    <rPh sb="53" eb="54">
      <t>ガク</t>
    </rPh>
    <phoneticPr fontId="10"/>
  </si>
  <si>
    <r>
      <t>第１号様式の４</t>
    </r>
    <r>
      <rPr>
        <sz val="11"/>
        <rFont val="游ゴシック"/>
        <family val="3"/>
        <charset val="128"/>
        <scheme val="minor"/>
      </rPr>
      <t>の３</t>
    </r>
    <r>
      <rPr>
        <sz val="11"/>
        <rFont val="游ゴシック"/>
        <family val="2"/>
        <scheme val="minor"/>
      </rPr>
      <t>（第９条）</t>
    </r>
    <phoneticPr fontId="10"/>
  </si>
  <si>
    <r>
      <t xml:space="preserve">【共同住宅等】部分改修であって、省エネ基準に相当するもの
</t>
    </r>
    <r>
      <rPr>
        <sz val="8"/>
        <rFont val="ＭＳ Ｐゴシック"/>
        <family val="3"/>
        <charset val="128"/>
      </rPr>
      <t>（改修に係る床面積に3,800円/㎡を乗じて得た額）</t>
    </r>
    <rPh sb="30" eb="32">
      <t>カイシュウ</t>
    </rPh>
    <rPh sb="33" eb="34">
      <t>カカ</t>
    </rPh>
    <rPh sb="35" eb="38">
      <t>ユカメンセキ</t>
    </rPh>
    <rPh sb="44" eb="45">
      <t>エン</t>
    </rPh>
    <rPh sb="48" eb="49">
      <t>ジョウ</t>
    </rPh>
    <rPh sb="51" eb="52">
      <t>エ</t>
    </rPh>
    <rPh sb="53" eb="54">
      <t>ガク</t>
    </rPh>
    <phoneticPr fontId="10"/>
  </si>
  <si>
    <r>
      <t xml:space="preserve">【マンション】部分改修であって、省エネ基準に相当するもの
</t>
    </r>
    <r>
      <rPr>
        <sz val="8"/>
        <rFont val="ＭＳ Ｐゴシック"/>
        <family val="3"/>
        <charset val="128"/>
      </rPr>
      <t>（改修に係る床面積に5,600円/㎡を乗じて得た額）</t>
    </r>
    <rPh sb="30" eb="32">
      <t>カイシュウ</t>
    </rPh>
    <rPh sb="33" eb="34">
      <t>カカ</t>
    </rPh>
    <rPh sb="35" eb="38">
      <t>ユカメンセキ</t>
    </rPh>
    <rPh sb="44" eb="45">
      <t>エン</t>
    </rPh>
    <rPh sb="48" eb="49">
      <t>ジョウ</t>
    </rPh>
    <rPh sb="51" eb="52">
      <t>エ</t>
    </rPh>
    <rPh sb="53" eb="54">
      <t>ガク</t>
    </rPh>
    <phoneticPr fontId="10"/>
  </si>
  <si>
    <t>省エネ改修（部分改修・ZEH水準）　補助対象事業費　内訳書</t>
    <rPh sb="0" eb="1">
      <t>ショウ</t>
    </rPh>
    <rPh sb="3" eb="5">
      <t>カイシュウ</t>
    </rPh>
    <rPh sb="6" eb="8">
      <t>ブブン</t>
    </rPh>
    <rPh sb="14" eb="16">
      <t>スイジュン</t>
    </rPh>
    <phoneticPr fontId="7"/>
  </si>
  <si>
    <t>省エネ改修（全体改修・ZEH）　補助対象事業費　内訳書</t>
    <rPh sb="0" eb="1">
      <t>ショウ</t>
    </rPh>
    <rPh sb="3" eb="5">
      <t>カイシュウ</t>
    </rPh>
    <phoneticPr fontId="7"/>
  </si>
  <si>
    <t>省エネ改修（全体改修・省エネ基準）　補助対象事業費　内訳書</t>
    <rPh sb="0" eb="1">
      <t>ショウ</t>
    </rPh>
    <rPh sb="3" eb="5">
      <t>カイシュウ</t>
    </rPh>
    <rPh sb="11" eb="12">
      <t>ショウ</t>
    </rPh>
    <rPh sb="14" eb="16">
      <t>キジュン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</si>
</sst>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3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u/>
      <sz val="11"/>
      <color rgb="FFFF0000"/>
      <name val="ＭＳ Ｐゴシック"/>
      <family val="3"/>
      <charset val="128"/>
    </font>
    <font>
      <u/>
      <sz val="11"/>
      <color rgb="FFFF0000"/>
      <name val="ＭＳ Ｐ明朝"/>
      <family val="1"/>
      <charset val="128"/>
    </font>
    <font>
      <u/>
      <sz val="14"/>
      <color rgb="FFFF0000"/>
      <name val="ＭＳ Ｐゴシック"/>
      <family val="3"/>
      <charset val="128"/>
    </font>
    <font>
      <sz val="11"/>
      <name val="游ゴシック"/>
      <family val="2"/>
      <scheme val="minor"/>
    </font>
    <font>
      <b/>
      <sz val="11"/>
      <name val="ＭＳ Ｐゴシック"/>
      <family val="3"/>
      <charset val="128"/>
    </font>
    <font>
      <b/>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1"/>
      <name val="游ゴシック"/>
      <family val="3"/>
      <charset val="128"/>
      <scheme val="minor"/>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38" fontId="6" fillId="0" borderId="0" applyFont="0" applyFill="0" applyBorder="0" applyAlignment="0" applyProtection="0">
      <alignment vertical="center"/>
    </xf>
    <xf numFmtId="0" fontId="5" fillId="0" borderId="0">
      <alignment vertical="center"/>
    </xf>
    <xf numFmtId="38" fontId="8" fillId="0" borderId="0" applyFont="0" applyFill="0" applyBorder="0" applyAlignment="0" applyProtection="0">
      <alignment vertical="center"/>
    </xf>
    <xf numFmtId="0" fontId="4" fillId="0" borderId="0">
      <alignment vertical="center"/>
    </xf>
  </cellStyleXfs>
  <cellXfs count="501">
    <xf numFmtId="0" fontId="0" fillId="0" borderId="0" xfId="0"/>
    <xf numFmtId="0" fontId="0" fillId="0" borderId="0" xfId="0" applyAlignment="1">
      <alignment vertical="center"/>
    </xf>
    <xf numFmtId="0" fontId="9" fillId="0" borderId="0" xfId="0" applyFont="1" applyAlignment="1">
      <alignment vertical="center"/>
    </xf>
    <xf numFmtId="38" fontId="9" fillId="0" borderId="0" xfId="1" applyFont="1">
      <alignment vertical="center"/>
    </xf>
    <xf numFmtId="0" fontId="9" fillId="0" borderId="40" xfId="0" applyFont="1" applyBorder="1" applyAlignment="1">
      <alignment horizontal="center" vertical="center" wrapText="1"/>
    </xf>
    <xf numFmtId="38" fontId="9" fillId="0" borderId="38" xfId="1" applyFont="1" applyBorder="1">
      <alignment vertical="center"/>
    </xf>
    <xf numFmtId="38" fontId="9" fillId="0" borderId="46" xfId="1" applyFont="1" applyBorder="1">
      <alignment vertical="center"/>
    </xf>
    <xf numFmtId="38" fontId="9" fillId="0" borderId="21" xfId="1" applyFont="1" applyBorder="1">
      <alignment vertical="center"/>
    </xf>
    <xf numFmtId="38" fontId="9" fillId="0" borderId="9" xfId="1" applyFont="1" applyBorder="1" applyAlignment="1">
      <alignment horizontal="right" vertical="center" wrapText="1"/>
    </xf>
    <xf numFmtId="38" fontId="9" fillId="0" borderId="23" xfId="1" applyFont="1" applyBorder="1" applyAlignment="1">
      <alignment horizontal="right" vertical="center" wrapText="1"/>
    </xf>
    <xf numFmtId="0" fontId="9" fillId="0" borderId="0" xfId="0" applyFont="1" applyAlignment="1">
      <alignment horizontal="center" vertical="center"/>
    </xf>
    <xf numFmtId="38" fontId="9" fillId="0" borderId="0" xfId="1" applyFont="1" applyBorder="1">
      <alignment vertical="center"/>
    </xf>
    <xf numFmtId="0" fontId="9" fillId="0" borderId="0" xfId="0" applyFont="1" applyBorder="1" applyAlignment="1">
      <alignment vertical="center"/>
    </xf>
    <xf numFmtId="38" fontId="9" fillId="0" borderId="0" xfId="1" applyFont="1" applyBorder="1" applyAlignment="1">
      <alignment horizontal="center" vertical="center"/>
    </xf>
    <xf numFmtId="38" fontId="9" fillId="0" borderId="13" xfId="1" applyFont="1" applyBorder="1" applyAlignment="1">
      <alignment horizontal="right" vertical="center" wrapText="1"/>
    </xf>
    <xf numFmtId="0" fontId="9" fillId="0" borderId="15" xfId="0" applyFont="1" applyBorder="1" applyAlignment="1">
      <alignment horizontal="center" vertical="center" wrapText="1"/>
    </xf>
    <xf numFmtId="0" fontId="4" fillId="0" borderId="0" xfId="4">
      <alignment vertical="center"/>
    </xf>
    <xf numFmtId="0" fontId="4" fillId="0" borderId="22" xfId="4" applyBorder="1">
      <alignment vertical="center"/>
    </xf>
    <xf numFmtId="0" fontId="4" fillId="4" borderId="23" xfId="4" applyFill="1" applyBorder="1">
      <alignment vertical="center"/>
    </xf>
    <xf numFmtId="0" fontId="4" fillId="0" borderId="25" xfId="4" applyBorder="1">
      <alignment vertical="center"/>
    </xf>
    <xf numFmtId="0" fontId="4" fillId="0" borderId="23" xfId="4" applyBorder="1">
      <alignment vertical="center"/>
    </xf>
    <xf numFmtId="0" fontId="4" fillId="0" borderId="22" xfId="4" applyBorder="1" applyAlignment="1">
      <alignment vertical="center" wrapText="1"/>
    </xf>
    <xf numFmtId="0" fontId="9" fillId="0" borderId="2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38" fontId="9" fillId="0" borderId="21" xfId="1" applyFont="1" applyBorder="1" applyAlignment="1">
      <alignment horizontal="center" vertical="center" wrapText="1"/>
    </xf>
    <xf numFmtId="0" fontId="9" fillId="3" borderId="2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3" borderId="21" xfId="0" applyFont="1" applyFill="1" applyBorder="1" applyAlignment="1" applyProtection="1">
      <alignment horizontal="center" vertical="center" wrapText="1"/>
      <protection locked="0"/>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8" xfId="0" applyFont="1" applyBorder="1" applyAlignment="1">
      <alignment horizontal="center" vertical="center" wrapText="1"/>
    </xf>
    <xf numFmtId="0" fontId="11" fillId="0" borderId="0" xfId="0" applyFont="1" applyAlignment="1">
      <alignment vertical="center"/>
    </xf>
    <xf numFmtId="0" fontId="13" fillId="0" borderId="0" xfId="0" applyFont="1" applyAlignment="1">
      <alignment vertical="center"/>
    </xf>
    <xf numFmtId="9" fontId="9" fillId="0" borderId="22" xfId="1" applyNumberFormat="1" applyFont="1" applyBorder="1">
      <alignment vertical="center"/>
    </xf>
    <xf numFmtId="9" fontId="9" fillId="0" borderId="0" xfId="0" applyNumberFormat="1" applyFont="1" applyAlignment="1">
      <alignment vertical="center"/>
    </xf>
    <xf numFmtId="0" fontId="9" fillId="0" borderId="51" xfId="0" applyFont="1" applyBorder="1" applyAlignment="1">
      <alignment horizontal="center" vertical="center" wrapText="1"/>
    </xf>
    <xf numFmtId="38" fontId="9" fillId="0" borderId="51" xfId="1" applyFont="1" applyBorder="1" applyAlignment="1">
      <alignment horizontal="center" vertical="center" wrapText="1"/>
    </xf>
    <xf numFmtId="0" fontId="9" fillId="3" borderId="51" xfId="0" applyFont="1" applyFill="1" applyBorder="1" applyAlignment="1" applyProtection="1">
      <alignment horizontal="center" vertical="center" wrapText="1"/>
      <protection locked="0"/>
    </xf>
    <xf numFmtId="0" fontId="9" fillId="6" borderId="52" xfId="0" applyFont="1" applyFill="1" applyBorder="1" applyAlignment="1">
      <alignment horizontal="center" vertical="center" wrapText="1"/>
    </xf>
    <xf numFmtId="0" fontId="9" fillId="0" borderId="40" xfId="0" applyFont="1" applyFill="1" applyBorder="1" applyAlignment="1">
      <alignment vertical="center" wrapText="1"/>
    </xf>
    <xf numFmtId="0" fontId="9" fillId="0" borderId="44" xfId="0" applyFont="1" applyFill="1" applyBorder="1" applyAlignment="1">
      <alignment vertical="center" wrapText="1"/>
    </xf>
    <xf numFmtId="38" fontId="14" fillId="0" borderId="0" xfId="1" applyFont="1">
      <alignment vertical="center"/>
    </xf>
    <xf numFmtId="0" fontId="9" fillId="0" borderId="53" xfId="0" applyFont="1" applyBorder="1" applyAlignment="1">
      <alignment horizontal="center" vertical="center" wrapText="1"/>
    </xf>
    <xf numFmtId="38" fontId="9" fillId="0" borderId="53" xfId="1" applyFont="1" applyBorder="1" applyAlignment="1">
      <alignment horizontal="center" vertical="center" wrapText="1"/>
    </xf>
    <xf numFmtId="0" fontId="9" fillId="3" borderId="53" xfId="0" applyFont="1" applyFill="1" applyBorder="1" applyAlignment="1" applyProtection="1">
      <alignment horizontal="center" vertical="center" wrapText="1"/>
      <protection locked="0"/>
    </xf>
    <xf numFmtId="0" fontId="9" fillId="6" borderId="54" xfId="0" applyFont="1" applyFill="1" applyBorder="1" applyAlignment="1">
      <alignment horizontal="center" vertical="center" wrapText="1"/>
    </xf>
    <xf numFmtId="0" fontId="9" fillId="0" borderId="22" xfId="0" applyFont="1" applyFill="1" applyBorder="1" applyAlignment="1">
      <alignment vertical="center" wrapText="1"/>
    </xf>
    <xf numFmtId="0" fontId="9" fillId="0" borderId="26" xfId="0" applyFont="1" applyFill="1" applyBorder="1" applyAlignment="1">
      <alignment vertical="center" wrapText="1"/>
    </xf>
    <xf numFmtId="0" fontId="9" fillId="6" borderId="9" xfId="0" applyFont="1" applyFill="1" applyBorder="1" applyAlignment="1">
      <alignment horizontal="center" vertical="center" wrapText="1"/>
    </xf>
    <xf numFmtId="0" fontId="9" fillId="0" borderId="55" xfId="0" applyFont="1" applyBorder="1" applyAlignment="1">
      <alignment horizontal="center" vertical="center" wrapText="1"/>
    </xf>
    <xf numFmtId="38" fontId="9" fillId="0" borderId="55" xfId="1" applyFont="1" applyBorder="1" applyAlignment="1">
      <alignment horizontal="center" vertical="center" wrapText="1"/>
    </xf>
    <xf numFmtId="0" fontId="9" fillId="3" borderId="55" xfId="0" applyFont="1" applyFill="1" applyBorder="1" applyAlignment="1" applyProtection="1">
      <alignment horizontal="center" vertical="center" wrapText="1"/>
      <protection locked="0"/>
    </xf>
    <xf numFmtId="0" fontId="9" fillId="6" borderId="56" xfId="0" applyFont="1" applyFill="1" applyBorder="1" applyAlignment="1">
      <alignment horizontal="center" vertical="center" wrapText="1"/>
    </xf>
    <xf numFmtId="176" fontId="9" fillId="3" borderId="55" xfId="1" applyNumberFormat="1" applyFont="1" applyFill="1" applyBorder="1" applyAlignment="1" applyProtection="1">
      <alignment horizontal="center" vertical="center" wrapText="1"/>
      <protection locked="0"/>
    </xf>
    <xf numFmtId="176" fontId="9" fillId="6" borderId="56" xfId="1" applyNumberFormat="1" applyFont="1" applyFill="1" applyBorder="1" applyAlignment="1" applyProtection="1">
      <alignment horizontal="center" vertical="center" wrapText="1"/>
      <protection locked="0"/>
    </xf>
    <xf numFmtId="0" fontId="9" fillId="0" borderId="38" xfId="0" applyFont="1" applyBorder="1" applyAlignment="1">
      <alignment vertical="center"/>
    </xf>
    <xf numFmtId="176" fontId="9" fillId="3" borderId="21" xfId="1" applyNumberFormat="1" applyFont="1" applyFill="1" applyBorder="1" applyAlignment="1" applyProtection="1">
      <alignment horizontal="center" vertical="center" wrapText="1"/>
      <protection locked="0"/>
    </xf>
    <xf numFmtId="176" fontId="9" fillId="6" borderId="9" xfId="1" applyNumberFormat="1" applyFont="1" applyFill="1" applyBorder="1" applyAlignment="1" applyProtection="1">
      <alignment horizontal="center" vertical="center" wrapText="1"/>
      <protection locked="0"/>
    </xf>
    <xf numFmtId="0" fontId="9" fillId="0" borderId="46" xfId="0" applyFont="1" applyBorder="1" applyAlignment="1">
      <alignment vertical="center"/>
    </xf>
    <xf numFmtId="176" fontId="9" fillId="3" borderId="46" xfId="1" applyNumberFormat="1" applyFont="1" applyFill="1" applyBorder="1" applyAlignment="1" applyProtection="1">
      <alignment horizontal="center" vertical="center" wrapText="1"/>
      <protection locked="0"/>
    </xf>
    <xf numFmtId="176" fontId="9" fillId="6" borderId="7" xfId="1" applyNumberFormat="1" applyFont="1" applyFill="1" applyBorder="1" applyAlignment="1" applyProtection="1">
      <alignment horizontal="center" vertical="center" wrapText="1"/>
      <protection locked="0"/>
    </xf>
    <xf numFmtId="0" fontId="9" fillId="0" borderId="58" xfId="0" applyFont="1" applyBorder="1" applyAlignment="1">
      <alignment horizontal="center" vertical="center" wrapText="1"/>
    </xf>
    <xf numFmtId="176" fontId="9" fillId="3" borderId="18" xfId="1" applyNumberFormat="1" applyFont="1" applyFill="1" applyBorder="1" applyAlignment="1" applyProtection="1">
      <alignment horizontal="center" vertical="center" wrapText="1"/>
      <protection locked="0"/>
    </xf>
    <xf numFmtId="176" fontId="9" fillId="6" borderId="20" xfId="1" applyNumberFormat="1" applyFont="1" applyFill="1" applyBorder="1" applyAlignment="1" applyProtection="1">
      <alignment horizontal="center" vertical="center" wrapText="1"/>
      <protection locked="0"/>
    </xf>
    <xf numFmtId="0" fontId="9" fillId="0" borderId="27" xfId="0" applyFont="1" applyFill="1" applyBorder="1" applyAlignment="1">
      <alignment vertical="center" wrapText="1"/>
    </xf>
    <xf numFmtId="0" fontId="9" fillId="0" borderId="31" xfId="0" applyFont="1" applyFill="1" applyBorder="1" applyAlignment="1">
      <alignment vertical="center" wrapText="1"/>
    </xf>
    <xf numFmtId="0" fontId="9" fillId="0" borderId="21" xfId="0" applyFont="1" applyBorder="1" applyAlignment="1">
      <alignment vertical="center"/>
    </xf>
    <xf numFmtId="38" fontId="9" fillId="4" borderId="35" xfId="1"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3" borderId="40" xfId="0" applyFont="1" applyFill="1" applyBorder="1" applyAlignment="1" applyProtection="1">
      <alignment horizontal="center" vertical="center" wrapText="1"/>
      <protection locked="0"/>
    </xf>
    <xf numFmtId="38" fontId="9" fillId="4" borderId="40" xfId="1" applyFont="1" applyFill="1" applyBorder="1" applyAlignment="1">
      <alignment horizontal="right" vertical="center" wrapText="1"/>
    </xf>
    <xf numFmtId="0" fontId="9" fillId="0" borderId="44" xfId="0" applyFont="1" applyFill="1" applyBorder="1" applyAlignment="1">
      <alignment horizontal="center" vertical="center" wrapText="1"/>
    </xf>
    <xf numFmtId="38" fontId="9" fillId="4" borderId="22" xfId="1" applyFont="1" applyFill="1" applyBorder="1" applyAlignment="1">
      <alignment horizontal="right" vertical="center" wrapText="1"/>
    </xf>
    <xf numFmtId="0" fontId="9" fillId="0" borderId="26" xfId="0" applyFont="1" applyFill="1" applyBorder="1" applyAlignment="1">
      <alignment horizontal="center" vertical="center" wrapText="1"/>
    </xf>
    <xf numFmtId="0" fontId="9" fillId="3" borderId="27" xfId="0" applyFont="1" applyFill="1" applyBorder="1" applyAlignment="1" applyProtection="1">
      <alignment horizontal="center" vertical="center" wrapText="1"/>
      <protection locked="0"/>
    </xf>
    <xf numFmtId="0" fontId="9" fillId="0" borderId="27" xfId="0" applyFont="1" applyBorder="1" applyAlignment="1">
      <alignment horizontal="center" vertical="center" wrapText="1"/>
    </xf>
    <xf numFmtId="38" fontId="9" fillId="4" borderId="27" xfId="1" applyFont="1" applyFill="1" applyBorder="1" applyAlignment="1">
      <alignment horizontal="right" vertical="center" wrapText="1"/>
    </xf>
    <xf numFmtId="0" fontId="9" fillId="0" borderId="62" xfId="0" applyFont="1" applyFill="1" applyBorder="1" applyAlignment="1">
      <alignment horizontal="center" vertical="center" wrapText="1"/>
    </xf>
    <xf numFmtId="0" fontId="9" fillId="0" borderId="0" xfId="0" applyFont="1" applyAlignment="1">
      <alignment horizontal="right" vertical="center"/>
    </xf>
    <xf numFmtId="0" fontId="9" fillId="0" borderId="47" xfId="0" applyFont="1" applyFill="1" applyBorder="1" applyAlignment="1">
      <alignment horizontal="center" vertical="center" wrapText="1"/>
    </xf>
    <xf numFmtId="38" fontId="9" fillId="7" borderId="38" xfId="1" applyFont="1" applyFill="1" applyBorder="1">
      <alignment vertical="center"/>
    </xf>
    <xf numFmtId="38" fontId="9" fillId="7" borderId="46" xfId="1" applyFont="1" applyFill="1" applyBorder="1">
      <alignment vertical="center"/>
    </xf>
    <xf numFmtId="38" fontId="9" fillId="7" borderId="21" xfId="1" applyFont="1" applyFill="1" applyBorder="1">
      <alignment vertical="center"/>
    </xf>
    <xf numFmtId="38" fontId="9" fillId="7" borderId="0" xfId="1" applyFont="1" applyFill="1" applyBorder="1">
      <alignment vertical="center"/>
    </xf>
    <xf numFmtId="38" fontId="11" fillId="0" borderId="0" xfId="1" applyFont="1">
      <alignment vertical="center"/>
    </xf>
    <xf numFmtId="38" fontId="9" fillId="0" borderId="52" xfId="1" applyFont="1" applyBorder="1" applyAlignment="1">
      <alignment horizontal="right" vertical="center" wrapText="1"/>
    </xf>
    <xf numFmtId="0" fontId="9" fillId="0" borderId="64" xfId="0" applyFont="1" applyBorder="1" applyAlignment="1">
      <alignment horizontal="center" vertical="center" wrapText="1"/>
    </xf>
    <xf numFmtId="38" fontId="9" fillId="0" borderId="0" xfId="0" applyNumberFormat="1" applyFont="1" applyAlignment="1">
      <alignment vertical="center"/>
    </xf>
    <xf numFmtId="3" fontId="9" fillId="0" borderId="4" xfId="0" applyNumberFormat="1" applyFont="1" applyBorder="1" applyAlignment="1">
      <alignment horizontal="right" vertical="center" wrapText="1"/>
    </xf>
    <xf numFmtId="3" fontId="9" fillId="0" borderId="7" xfId="0" applyNumberFormat="1" applyFont="1" applyBorder="1" applyAlignment="1">
      <alignment horizontal="right" vertical="center" wrapText="1"/>
    </xf>
    <xf numFmtId="38" fontId="9" fillId="0" borderId="0" xfId="0" applyNumberFormat="1" applyFont="1" applyBorder="1" applyAlignment="1">
      <alignment vertical="center"/>
    </xf>
    <xf numFmtId="0" fontId="11" fillId="0" borderId="0" xfId="0" applyFont="1" applyBorder="1" applyAlignment="1">
      <alignment vertical="center"/>
    </xf>
    <xf numFmtId="0" fontId="9" fillId="0" borderId="7" xfId="0" applyFont="1" applyBorder="1" applyAlignment="1">
      <alignment vertical="center"/>
    </xf>
    <xf numFmtId="0" fontId="16" fillId="0" borderId="0" xfId="0" applyFont="1" applyBorder="1" applyAlignment="1">
      <alignment vertical="center" wrapText="1"/>
    </xf>
    <xf numFmtId="49" fontId="9" fillId="0" borderId="0" xfId="0" applyNumberFormat="1" applyFont="1" applyBorder="1" applyAlignment="1" applyProtection="1">
      <alignment horizontal="center" vertical="center"/>
      <protection locked="0"/>
    </xf>
    <xf numFmtId="0" fontId="9" fillId="0" borderId="0" xfId="0" applyFont="1" applyAlignment="1">
      <alignment horizontal="left" vertical="top" wrapText="1"/>
    </xf>
    <xf numFmtId="0" fontId="2" fillId="0" borderId="0" xfId="4" applyFont="1">
      <alignment vertical="center"/>
    </xf>
    <xf numFmtId="0" fontId="2" fillId="0" borderId="22" xfId="4" applyFont="1" applyBorder="1">
      <alignment vertical="center"/>
    </xf>
    <xf numFmtId="0" fontId="12" fillId="0" borderId="0" xfId="0" applyFont="1" applyBorder="1" applyAlignment="1">
      <alignment horizontal="center" vertical="center"/>
    </xf>
    <xf numFmtId="0" fontId="9" fillId="0" borderId="4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38" fontId="9" fillId="6" borderId="22" xfId="1" applyFont="1" applyFill="1" applyBorder="1" applyAlignment="1">
      <alignment horizontal="right" vertical="center" wrapText="1"/>
    </xf>
    <xf numFmtId="38" fontId="9" fillId="6" borderId="27" xfId="1" applyFont="1" applyFill="1" applyBorder="1" applyAlignment="1">
      <alignment horizontal="right" vertical="center" wrapText="1"/>
    </xf>
    <xf numFmtId="38" fontId="9" fillId="6" borderId="40" xfId="1" applyFont="1" applyFill="1" applyBorder="1" applyAlignment="1">
      <alignment horizontal="right" vertical="center" wrapText="1"/>
    </xf>
    <xf numFmtId="0" fontId="9" fillId="6" borderId="40" xfId="0" applyFont="1" applyFill="1" applyBorder="1" applyAlignment="1">
      <alignment vertical="center" wrapText="1"/>
    </xf>
    <xf numFmtId="0" fontId="9" fillId="6" borderId="22" xfId="0" applyFont="1" applyFill="1" applyBorder="1" applyAlignment="1">
      <alignment vertical="center" wrapText="1"/>
    </xf>
    <xf numFmtId="0" fontId="9" fillId="6" borderId="27" xfId="0" applyFont="1" applyFill="1" applyBorder="1" applyAlignment="1">
      <alignment vertical="center" wrapText="1"/>
    </xf>
    <xf numFmtId="0" fontId="9" fillId="6" borderId="8" xfId="0" applyFont="1" applyFill="1" applyBorder="1" applyAlignment="1">
      <alignment vertical="center" wrapText="1"/>
    </xf>
    <xf numFmtId="0" fontId="12" fillId="0" borderId="3" xfId="0" applyFont="1" applyBorder="1" applyAlignment="1">
      <alignment horizontal="center" vertical="center"/>
    </xf>
    <xf numFmtId="38" fontId="9" fillId="6" borderId="13" xfId="1" applyFont="1" applyFill="1" applyBorder="1" applyAlignment="1">
      <alignment horizontal="right" vertical="center" wrapText="1"/>
    </xf>
    <xf numFmtId="0" fontId="9" fillId="6" borderId="22" xfId="0" applyFont="1" applyFill="1" applyBorder="1" applyAlignment="1">
      <alignment horizontal="center" vertical="center" wrapText="1"/>
    </xf>
    <xf numFmtId="0" fontId="9" fillId="0" borderId="58" xfId="0" applyFont="1" applyFill="1" applyBorder="1" applyAlignment="1">
      <alignment vertical="center" wrapText="1"/>
    </xf>
    <xf numFmtId="0" fontId="9" fillId="0" borderId="7" xfId="0" applyFont="1" applyBorder="1" applyAlignment="1">
      <alignment horizontal="left" vertical="center" wrapText="1"/>
    </xf>
    <xf numFmtId="0" fontId="9" fillId="0" borderId="40" xfId="0" applyFont="1" applyBorder="1" applyAlignment="1">
      <alignment horizontal="center" vertical="center" wrapText="1"/>
    </xf>
    <xf numFmtId="0" fontId="9" fillId="0" borderId="22" xfId="0" applyFont="1" applyBorder="1" applyAlignment="1">
      <alignment horizontal="center" vertical="center" wrapText="1"/>
    </xf>
    <xf numFmtId="0" fontId="9" fillId="6" borderId="22"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3" borderId="21" xfId="0" applyFont="1" applyFill="1" applyBorder="1" applyAlignment="1" applyProtection="1">
      <alignment horizontal="center" vertical="center" wrapText="1"/>
      <protection locked="0"/>
    </xf>
    <xf numFmtId="0" fontId="9" fillId="0" borderId="21" xfId="0" applyFont="1" applyBorder="1" applyAlignment="1">
      <alignment horizontal="center" vertical="center" wrapText="1"/>
    </xf>
    <xf numFmtId="0" fontId="9" fillId="0" borderId="0" xfId="0" applyFont="1" applyAlignment="1">
      <alignment horizontal="left" vertical="top" wrapText="1"/>
    </xf>
    <xf numFmtId="0" fontId="9" fillId="6" borderId="4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22" fillId="0" borderId="0" xfId="0" applyFont="1" applyAlignment="1">
      <alignment vertical="center"/>
    </xf>
    <xf numFmtId="38" fontId="23" fillId="0" borderId="0" xfId="1" applyFont="1">
      <alignment vertical="center"/>
    </xf>
    <xf numFmtId="38" fontId="22" fillId="0" borderId="0" xfId="1" applyFont="1">
      <alignment vertical="center"/>
    </xf>
    <xf numFmtId="0" fontId="22" fillId="0" borderId="0" xfId="0" applyFont="1" applyAlignment="1">
      <alignment horizontal="center" vertical="center"/>
    </xf>
    <xf numFmtId="9" fontId="22" fillId="0" borderId="22" xfId="1" applyNumberFormat="1" applyFont="1" applyBorder="1">
      <alignment vertical="center"/>
    </xf>
    <xf numFmtId="9" fontId="22" fillId="0" borderId="0" xfId="0" applyNumberFormat="1" applyFont="1" applyAlignment="1">
      <alignment vertical="center"/>
    </xf>
    <xf numFmtId="0" fontId="22" fillId="0" borderId="0" xfId="0" applyFont="1" applyBorder="1" applyAlignment="1">
      <alignment vertical="center"/>
    </xf>
    <xf numFmtId="38" fontId="22" fillId="0" borderId="38" xfId="1" applyFont="1" applyBorder="1">
      <alignment vertical="center"/>
    </xf>
    <xf numFmtId="38" fontId="22" fillId="0" borderId="46" xfId="1" applyFont="1" applyBorder="1">
      <alignment vertical="center"/>
    </xf>
    <xf numFmtId="38" fontId="22" fillId="0" borderId="21" xfId="1" applyFont="1" applyBorder="1">
      <alignment vertical="center"/>
    </xf>
    <xf numFmtId="0" fontId="22" fillId="0" borderId="38" xfId="0" applyFont="1" applyBorder="1" applyAlignment="1">
      <alignment vertical="center"/>
    </xf>
    <xf numFmtId="0" fontId="22" fillId="0" borderId="46" xfId="0" applyFont="1" applyBorder="1" applyAlignment="1">
      <alignment vertical="center"/>
    </xf>
    <xf numFmtId="0" fontId="22" fillId="0" borderId="21" xfId="0" applyFont="1" applyBorder="1" applyAlignment="1">
      <alignment vertical="center"/>
    </xf>
    <xf numFmtId="0" fontId="22" fillId="0" borderId="0" xfId="0" applyFont="1" applyAlignment="1">
      <alignment horizontal="right" vertical="center"/>
    </xf>
    <xf numFmtId="38" fontId="22" fillId="7" borderId="38" xfId="1" applyFont="1" applyFill="1" applyBorder="1">
      <alignment vertical="center"/>
    </xf>
    <xf numFmtId="38" fontId="22" fillId="7" borderId="46" xfId="1" applyFont="1" applyFill="1" applyBorder="1">
      <alignment vertical="center"/>
    </xf>
    <xf numFmtId="0" fontId="22" fillId="0" borderId="64" xfId="0" applyFont="1" applyBorder="1" applyAlignment="1">
      <alignment horizontal="center" vertical="center" wrapText="1"/>
    </xf>
    <xf numFmtId="38" fontId="22" fillId="0" borderId="63" xfId="1" applyFont="1" applyBorder="1" applyAlignment="1">
      <alignment horizontal="right" vertical="center" wrapText="1"/>
    </xf>
    <xf numFmtId="38" fontId="22" fillId="7" borderId="21" xfId="1" applyFont="1" applyFill="1" applyBorder="1">
      <alignment vertical="center"/>
    </xf>
    <xf numFmtId="38" fontId="22" fillId="0" borderId="0" xfId="0" applyNumberFormat="1" applyFont="1" applyAlignment="1">
      <alignment vertical="center"/>
    </xf>
    <xf numFmtId="0" fontId="22" fillId="0" borderId="11" xfId="0" applyFont="1" applyBorder="1" applyAlignment="1">
      <alignment horizontal="center" vertical="center" wrapText="1"/>
    </xf>
    <xf numFmtId="38" fontId="22" fillId="0" borderId="10" xfId="1" applyFont="1" applyBorder="1" applyAlignment="1">
      <alignment horizontal="right" vertical="center" wrapText="1"/>
    </xf>
    <xf numFmtId="38" fontId="22" fillId="7" borderId="0" xfId="1" applyFont="1" applyFill="1" applyBorder="1">
      <alignment vertical="center"/>
    </xf>
    <xf numFmtId="0" fontId="22" fillId="0" borderId="25" xfId="0" applyFont="1" applyBorder="1" applyAlignment="1">
      <alignment horizontal="center" vertical="center" wrapText="1"/>
    </xf>
    <xf numFmtId="38" fontId="22" fillId="0" borderId="24" xfId="1" applyFont="1" applyBorder="1" applyAlignment="1">
      <alignment horizontal="right" vertical="center" wrapText="1"/>
    </xf>
    <xf numFmtId="38" fontId="22" fillId="0" borderId="0" xfId="1" applyFont="1" applyBorder="1">
      <alignment vertical="center"/>
    </xf>
    <xf numFmtId="38" fontId="22" fillId="0" borderId="0" xfId="0" applyNumberFormat="1" applyFont="1" applyBorder="1" applyAlignment="1">
      <alignment vertical="center"/>
    </xf>
    <xf numFmtId="49" fontId="22" fillId="0" borderId="0" xfId="0" applyNumberFormat="1" applyFont="1" applyBorder="1" applyAlignment="1" applyProtection="1">
      <alignment horizontal="center" vertical="center"/>
      <protection locked="0"/>
    </xf>
    <xf numFmtId="38" fontId="22" fillId="0" borderId="0" xfId="1" applyFont="1" applyBorder="1" applyAlignment="1">
      <alignment horizontal="center" vertical="center"/>
    </xf>
    <xf numFmtId="12" fontId="9" fillId="0" borderId="0" xfId="0" applyNumberFormat="1" applyFont="1" applyAlignment="1">
      <alignment vertical="center"/>
    </xf>
    <xf numFmtId="0" fontId="25" fillId="0" borderId="0" xfId="0" applyFont="1" applyAlignment="1">
      <alignment vertical="center"/>
    </xf>
    <xf numFmtId="0" fontId="13" fillId="0" borderId="0" xfId="0" applyFont="1" applyBorder="1" applyAlignment="1">
      <alignment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13" fillId="6" borderId="52" xfId="0" applyFont="1" applyFill="1" applyBorder="1" applyAlignment="1">
      <alignment horizontal="center" vertical="center" wrapText="1"/>
    </xf>
    <xf numFmtId="0" fontId="13" fillId="0" borderId="51" xfId="0" applyFont="1" applyBorder="1" applyAlignment="1">
      <alignment horizontal="center" vertical="center" wrapText="1"/>
    </xf>
    <xf numFmtId="38" fontId="13" fillId="0" borderId="51" xfId="1" applyFont="1" applyBorder="1" applyAlignment="1">
      <alignment horizontal="center" vertical="center" wrapText="1"/>
    </xf>
    <xf numFmtId="0" fontId="13" fillId="3" borderId="51" xfId="0" applyFont="1" applyFill="1" applyBorder="1" applyAlignment="1" applyProtection="1">
      <alignment horizontal="center" vertical="center" wrapText="1"/>
      <protection locked="0"/>
    </xf>
    <xf numFmtId="0" fontId="13" fillId="0" borderId="40" xfId="0" applyFont="1" applyFill="1" applyBorder="1" applyAlignment="1">
      <alignment vertical="center" wrapText="1"/>
    </xf>
    <xf numFmtId="0" fontId="13" fillId="0" borderId="44" xfId="0" applyFont="1" applyFill="1" applyBorder="1" applyAlignment="1">
      <alignment vertical="center" wrapText="1"/>
    </xf>
    <xf numFmtId="0" fontId="13" fillId="6" borderId="40" xfId="0" applyFont="1" applyFill="1" applyBorder="1" applyAlignment="1">
      <alignment vertical="center" wrapText="1"/>
    </xf>
    <xf numFmtId="0" fontId="13" fillId="6" borderId="54" xfId="0" applyFont="1" applyFill="1" applyBorder="1" applyAlignment="1">
      <alignment horizontal="center" vertical="center" wrapText="1"/>
    </xf>
    <xf numFmtId="0" fontId="13" fillId="0" borderId="53" xfId="0" applyFont="1" applyBorder="1" applyAlignment="1">
      <alignment horizontal="center" vertical="center" wrapText="1"/>
    </xf>
    <xf numFmtId="38" fontId="13" fillId="0" borderId="53" xfId="1" applyFont="1" applyBorder="1" applyAlignment="1">
      <alignment horizontal="center" vertical="center" wrapText="1"/>
    </xf>
    <xf numFmtId="0" fontId="13" fillId="3" borderId="53" xfId="0" applyFont="1" applyFill="1" applyBorder="1" applyAlignment="1" applyProtection="1">
      <alignment horizontal="center" vertical="center" wrapText="1"/>
      <protection locked="0"/>
    </xf>
    <xf numFmtId="0" fontId="13" fillId="0" borderId="22" xfId="0" applyFont="1" applyFill="1" applyBorder="1" applyAlignment="1">
      <alignment vertical="center" wrapText="1"/>
    </xf>
    <xf numFmtId="0" fontId="13" fillId="0" borderId="26" xfId="0" applyFont="1" applyFill="1" applyBorder="1" applyAlignment="1">
      <alignment vertical="center" wrapText="1"/>
    </xf>
    <xf numFmtId="0" fontId="13" fillId="6" borderId="22" xfId="0" applyFont="1" applyFill="1" applyBorder="1" applyAlignment="1">
      <alignment vertical="center" wrapText="1"/>
    </xf>
    <xf numFmtId="0" fontId="13" fillId="6" borderId="9" xfId="0" applyFont="1" applyFill="1" applyBorder="1" applyAlignment="1">
      <alignment horizontal="center" vertical="center" wrapText="1"/>
    </xf>
    <xf numFmtId="0" fontId="13" fillId="0" borderId="21" xfId="0" applyFont="1" applyBorder="1" applyAlignment="1">
      <alignment horizontal="center" vertical="center" wrapText="1"/>
    </xf>
    <xf numFmtId="38" fontId="13" fillId="0" borderId="21" xfId="1" applyFont="1" applyBorder="1" applyAlignment="1">
      <alignment horizontal="center" vertical="center" wrapText="1"/>
    </xf>
    <xf numFmtId="0" fontId="13" fillId="3" borderId="21" xfId="0" applyFont="1" applyFill="1" applyBorder="1" applyAlignment="1" applyProtection="1">
      <alignment horizontal="center" vertical="center" wrapText="1"/>
      <protection locked="0"/>
    </xf>
    <xf numFmtId="0" fontId="13" fillId="6" borderId="56" xfId="0" applyFont="1" applyFill="1" applyBorder="1" applyAlignment="1">
      <alignment horizontal="center" vertical="center" wrapText="1"/>
    </xf>
    <xf numFmtId="0" fontId="13" fillId="0" borderId="55" xfId="0" applyFont="1" applyBorder="1" applyAlignment="1">
      <alignment horizontal="center" vertical="center" wrapText="1"/>
    </xf>
    <xf numFmtId="38" fontId="13" fillId="0" borderId="55" xfId="1" applyFont="1" applyBorder="1" applyAlignment="1">
      <alignment horizontal="center" vertical="center" wrapText="1"/>
    </xf>
    <xf numFmtId="0" fontId="13" fillId="3" borderId="55" xfId="0" applyFont="1" applyFill="1" applyBorder="1" applyAlignment="1" applyProtection="1">
      <alignment horizontal="center" vertical="center" wrapText="1"/>
      <protection locked="0"/>
    </xf>
    <xf numFmtId="176" fontId="13" fillId="6" borderId="56" xfId="1" applyNumberFormat="1" applyFont="1" applyFill="1" applyBorder="1" applyAlignment="1" applyProtection="1">
      <alignment horizontal="center" vertical="center" wrapText="1"/>
      <protection locked="0"/>
    </xf>
    <xf numFmtId="176" fontId="13" fillId="3" borderId="55" xfId="1" applyNumberFormat="1" applyFont="1" applyFill="1" applyBorder="1" applyAlignment="1" applyProtection="1">
      <alignment horizontal="center" vertical="center" wrapText="1"/>
      <protection locked="0"/>
    </xf>
    <xf numFmtId="176" fontId="13" fillId="6" borderId="9" xfId="1" applyNumberFormat="1" applyFont="1" applyFill="1" applyBorder="1" applyAlignment="1" applyProtection="1">
      <alignment horizontal="center" vertical="center" wrapText="1"/>
      <protection locked="0"/>
    </xf>
    <xf numFmtId="176" fontId="13" fillId="3" borderId="21" xfId="1" applyNumberFormat="1" applyFont="1" applyFill="1" applyBorder="1" applyAlignment="1" applyProtection="1">
      <alignment horizontal="center" vertical="center" wrapText="1"/>
      <protection locked="0"/>
    </xf>
    <xf numFmtId="176" fontId="13" fillId="6" borderId="7" xfId="1" applyNumberFormat="1" applyFont="1" applyFill="1" applyBorder="1" applyAlignment="1" applyProtection="1">
      <alignment horizontal="center" vertical="center" wrapText="1"/>
      <protection locked="0"/>
    </xf>
    <xf numFmtId="176" fontId="13" fillId="3" borderId="46" xfId="1" applyNumberFormat="1" applyFont="1" applyFill="1" applyBorder="1" applyAlignment="1" applyProtection="1">
      <alignment horizontal="center" vertical="center" wrapText="1"/>
      <protection locked="0"/>
    </xf>
    <xf numFmtId="0" fontId="13" fillId="0" borderId="58" xfId="0" applyFont="1" applyBorder="1" applyAlignment="1">
      <alignment horizontal="center" vertical="center" wrapText="1"/>
    </xf>
    <xf numFmtId="176" fontId="13" fillId="6" borderId="20" xfId="1" applyNumberFormat="1" applyFont="1" applyFill="1" applyBorder="1" applyAlignment="1" applyProtection="1">
      <alignment horizontal="center" vertical="center" wrapText="1"/>
      <protection locked="0"/>
    </xf>
    <xf numFmtId="176" fontId="13" fillId="3" borderId="18" xfId="1" applyNumberFormat="1" applyFont="1" applyFill="1" applyBorder="1" applyAlignment="1" applyProtection="1">
      <alignment horizontal="center" vertical="center" wrapText="1"/>
      <protection locked="0"/>
    </xf>
    <xf numFmtId="0" fontId="13" fillId="0" borderId="58" xfId="0" applyFont="1" applyFill="1" applyBorder="1" applyAlignment="1">
      <alignment vertical="center" wrapText="1"/>
    </xf>
    <xf numFmtId="0" fontId="13" fillId="0" borderId="31" xfId="0" applyFont="1" applyFill="1" applyBorder="1" applyAlignment="1">
      <alignment vertical="center" wrapText="1"/>
    </xf>
    <xf numFmtId="0" fontId="13" fillId="6" borderId="27" xfId="0" applyFont="1" applyFill="1" applyBorder="1" applyAlignment="1">
      <alignment vertical="center" wrapText="1"/>
    </xf>
    <xf numFmtId="38" fontId="13" fillId="4" borderId="35" xfId="1"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0" borderId="42" xfId="0" applyFont="1" applyBorder="1" applyAlignment="1">
      <alignment horizontal="center" vertical="center" wrapText="1"/>
    </xf>
    <xf numFmtId="0" fontId="13" fillId="3" borderId="40"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0" xfId="0" applyFont="1" applyBorder="1" applyAlignment="1">
      <alignment horizontal="center" vertical="center" wrapText="1"/>
    </xf>
    <xf numFmtId="38" fontId="13" fillId="6" borderId="40" xfId="1" applyFont="1" applyFill="1" applyBorder="1" applyAlignment="1">
      <alignment horizontal="right" vertical="center" wrapText="1"/>
    </xf>
    <xf numFmtId="0" fontId="13" fillId="0" borderId="44"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3" borderId="22"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2" xfId="0" applyFont="1" applyBorder="1" applyAlignment="1">
      <alignment horizontal="center" vertical="center" wrapText="1"/>
    </xf>
    <xf numFmtId="38" fontId="13" fillId="6" borderId="22" xfId="1" applyFont="1" applyFill="1" applyBorder="1" applyAlignment="1">
      <alignment horizontal="right" vertical="center" wrapText="1"/>
    </xf>
    <xf numFmtId="0" fontId="13" fillId="0" borderId="26" xfId="0" applyFont="1" applyFill="1" applyBorder="1" applyAlignment="1">
      <alignment horizontal="center" vertical="center" wrapText="1"/>
    </xf>
    <xf numFmtId="0" fontId="13" fillId="3" borderId="27"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3" fillId="0" borderId="27" xfId="0" applyFont="1" applyBorder="1" applyAlignment="1">
      <alignment horizontal="center" vertical="center" wrapText="1"/>
    </xf>
    <xf numFmtId="38" fontId="13" fillId="6" borderId="27" xfId="1" applyFont="1" applyFill="1" applyBorder="1" applyAlignment="1">
      <alignment horizontal="right" vertical="center" wrapText="1"/>
    </xf>
    <xf numFmtId="0" fontId="13" fillId="0" borderId="62" xfId="0" applyFont="1" applyFill="1" applyBorder="1" applyAlignment="1">
      <alignment horizontal="center" vertical="center" wrapText="1"/>
    </xf>
    <xf numFmtId="0" fontId="13" fillId="0" borderId="47" xfId="0" applyFont="1" applyFill="1" applyBorder="1" applyAlignment="1">
      <alignment horizontal="center" vertical="center" wrapText="1"/>
    </xf>
    <xf numFmtId="38" fontId="13" fillId="0" borderId="52" xfId="1" applyFont="1" applyBorder="1" applyAlignment="1">
      <alignment horizontal="right" vertical="center" wrapText="1"/>
    </xf>
    <xf numFmtId="0" fontId="13" fillId="0" borderId="64" xfId="0" applyFont="1" applyBorder="1" applyAlignment="1">
      <alignment horizontal="center" vertical="center" wrapText="1"/>
    </xf>
    <xf numFmtId="38" fontId="13" fillId="0" borderId="9" xfId="1" applyFont="1" applyBorder="1" applyAlignment="1">
      <alignment horizontal="right" vertical="center" wrapText="1"/>
    </xf>
    <xf numFmtId="0" fontId="13" fillId="0" borderId="11" xfId="0" applyFont="1" applyBorder="1" applyAlignment="1">
      <alignment horizontal="center" vertical="center" wrapText="1"/>
    </xf>
    <xf numFmtId="38" fontId="13" fillId="0" borderId="23" xfId="1" applyFont="1" applyBorder="1" applyAlignment="1">
      <alignment horizontal="right" vertical="center" wrapText="1"/>
    </xf>
    <xf numFmtId="0" fontId="13" fillId="0" borderId="25" xfId="0" applyFont="1" applyBorder="1" applyAlignment="1">
      <alignment horizontal="center" vertical="center" wrapText="1"/>
    </xf>
    <xf numFmtId="0" fontId="13" fillId="0" borderId="7" xfId="0" applyFont="1" applyBorder="1" applyAlignment="1">
      <alignment horizontal="left" vertical="center" wrapText="1"/>
    </xf>
    <xf numFmtId="3" fontId="13" fillId="0" borderId="7" xfId="0" applyNumberFormat="1" applyFont="1" applyBorder="1" applyAlignment="1">
      <alignment horizontal="right" vertical="center" wrapText="1"/>
    </xf>
    <xf numFmtId="0" fontId="13" fillId="0" borderId="8" xfId="0" applyFont="1" applyBorder="1" applyAlignment="1">
      <alignment horizontal="center" vertical="center" wrapText="1"/>
    </xf>
    <xf numFmtId="38" fontId="13" fillId="0" borderId="0" xfId="1" applyFont="1">
      <alignment vertical="center"/>
    </xf>
    <xf numFmtId="0" fontId="13" fillId="6" borderId="42" xfId="0" applyFont="1" applyFill="1" applyBorder="1" applyAlignment="1">
      <alignment horizontal="justify" vertical="center" wrapText="1"/>
    </xf>
    <xf numFmtId="0" fontId="13" fillId="6" borderId="23" xfId="0" applyFont="1" applyFill="1" applyBorder="1" applyAlignment="1">
      <alignment horizontal="justify" vertical="center" wrapText="1"/>
    </xf>
    <xf numFmtId="0" fontId="13" fillId="6" borderId="27" xfId="0" applyFont="1" applyFill="1" applyBorder="1" applyAlignment="1">
      <alignment horizontal="left" vertical="center" wrapText="1"/>
    </xf>
    <xf numFmtId="38" fontId="13" fillId="4" borderId="7" xfId="1" applyFont="1" applyFill="1" applyBorder="1" applyAlignment="1">
      <alignment horizontal="center" vertical="center" wrapText="1"/>
    </xf>
    <xf numFmtId="0" fontId="13" fillId="4" borderId="70" xfId="0" applyFont="1" applyFill="1" applyBorder="1" applyAlignment="1">
      <alignment horizontal="center" vertical="center" wrapText="1"/>
    </xf>
    <xf numFmtId="0" fontId="13" fillId="6" borderId="28" xfId="0" applyFont="1" applyFill="1" applyBorder="1" applyAlignment="1">
      <alignment horizontal="justify" vertical="center" wrapText="1"/>
    </xf>
    <xf numFmtId="0" fontId="13" fillId="0" borderId="28" xfId="0" applyFont="1" applyBorder="1" applyAlignment="1">
      <alignment horizontal="center" vertical="center" wrapText="1"/>
    </xf>
    <xf numFmtId="0" fontId="13" fillId="4" borderId="65"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vertical="center"/>
    </xf>
    <xf numFmtId="0" fontId="13" fillId="0" borderId="6" xfId="0" applyFont="1" applyBorder="1" applyAlignment="1">
      <alignment vertical="center"/>
    </xf>
    <xf numFmtId="0" fontId="30" fillId="0" borderId="0" xfId="0" applyFont="1" applyBorder="1" applyAlignment="1">
      <alignment vertical="center" wrapText="1"/>
    </xf>
    <xf numFmtId="0" fontId="13" fillId="0" borderId="0" xfId="0" applyFont="1" applyFill="1" applyBorder="1" applyAlignment="1">
      <alignment vertical="center" wrapText="1"/>
    </xf>
    <xf numFmtId="0" fontId="13" fillId="4" borderId="8" xfId="0" applyFont="1" applyFill="1" applyBorder="1" applyAlignment="1">
      <alignment vertical="center" wrapText="1"/>
    </xf>
    <xf numFmtId="0" fontId="13" fillId="0" borderId="9" xfId="0" applyFont="1" applyBorder="1" applyAlignment="1">
      <alignment horizontal="left" vertical="center" wrapText="1"/>
    </xf>
    <xf numFmtId="0" fontId="30" fillId="0" borderId="10" xfId="0" applyFont="1" applyBorder="1" applyAlignment="1">
      <alignment vertical="center" wrapText="1"/>
    </xf>
    <xf numFmtId="0" fontId="13" fillId="0" borderId="10" xfId="0" applyFont="1" applyFill="1" applyBorder="1" applyAlignment="1">
      <alignment vertical="center" wrapText="1"/>
    </xf>
    <xf numFmtId="177" fontId="13" fillId="4" borderId="11" xfId="0" applyNumberFormat="1" applyFont="1" applyFill="1" applyBorder="1" applyAlignment="1">
      <alignment vertical="center" wrapText="1"/>
    </xf>
    <xf numFmtId="0" fontId="13" fillId="0" borderId="24" xfId="0" applyFont="1" applyBorder="1" applyAlignment="1">
      <alignment vertical="center"/>
    </xf>
    <xf numFmtId="0" fontId="13" fillId="0" borderId="25" xfId="0" applyFont="1" applyBorder="1" applyAlignment="1">
      <alignment vertical="center"/>
    </xf>
    <xf numFmtId="38" fontId="13" fillId="6" borderId="14" xfId="1" applyFont="1" applyFill="1" applyBorder="1" applyAlignment="1">
      <alignment horizontal="right" vertical="center" wrapText="1"/>
    </xf>
    <xf numFmtId="0" fontId="13" fillId="0" borderId="74" xfId="0" applyFont="1" applyBorder="1" applyAlignment="1">
      <alignment horizontal="center" vertical="center" wrapText="1"/>
    </xf>
    <xf numFmtId="0" fontId="25" fillId="0" borderId="22" xfId="0" applyFont="1" applyBorder="1" applyAlignment="1">
      <alignment vertical="center"/>
    </xf>
    <xf numFmtId="0" fontId="25" fillId="4" borderId="23" xfId="0" applyFont="1" applyFill="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2" xfId="0" applyFont="1" applyBorder="1" applyAlignment="1">
      <alignment vertical="center" wrapText="1"/>
    </xf>
    <xf numFmtId="0" fontId="4" fillId="0" borderId="23" xfId="4" applyBorder="1" applyAlignment="1">
      <alignment horizontal="center" vertical="center"/>
    </xf>
    <xf numFmtId="0" fontId="4" fillId="0" borderId="25" xfId="4" applyBorder="1" applyAlignment="1">
      <alignment horizontal="center" vertical="center"/>
    </xf>
    <xf numFmtId="0" fontId="2" fillId="0" borderId="5" xfId="4" applyFont="1" applyBorder="1" applyAlignment="1">
      <alignment horizontal="left" vertical="top" wrapText="1"/>
    </xf>
    <xf numFmtId="0" fontId="3" fillId="0" borderId="5" xfId="4" applyFont="1" applyBorder="1" applyAlignment="1">
      <alignment horizontal="left" vertical="top" wrapText="1"/>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0" borderId="5" xfId="0" applyFont="1" applyBorder="1" applyAlignment="1">
      <alignment horizontal="left" vertical="top" wrapText="1"/>
    </xf>
    <xf numFmtId="9" fontId="12" fillId="5" borderId="49" xfId="0" applyNumberFormat="1" applyFont="1" applyFill="1" applyBorder="1" applyAlignment="1">
      <alignment horizontal="center" vertical="center"/>
    </xf>
    <xf numFmtId="9" fontId="12" fillId="5" borderId="50" xfId="0" applyNumberFormat="1" applyFont="1" applyFill="1" applyBorder="1" applyAlignment="1">
      <alignment horizontal="center" vertical="center"/>
    </xf>
    <xf numFmtId="9" fontId="9" fillId="0" borderId="22" xfId="1" applyNumberFormat="1" applyFont="1" applyBorder="1" applyAlignment="1">
      <alignment horizontal="right" vertical="center"/>
    </xf>
    <xf numFmtId="0" fontId="9" fillId="2" borderId="60"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38" fontId="9" fillId="0" borderId="56" xfId="1" applyFont="1" applyFill="1" applyBorder="1" applyAlignment="1">
      <alignment horizontal="right" vertical="center"/>
    </xf>
    <xf numFmtId="38" fontId="9" fillId="0" borderId="57" xfId="1" applyFont="1" applyFill="1" applyBorder="1" applyAlignment="1">
      <alignment horizontal="right" vertical="center"/>
    </xf>
    <xf numFmtId="38" fontId="9" fillId="0" borderId="9" xfId="1" applyFont="1" applyFill="1" applyBorder="1" applyAlignment="1">
      <alignment horizontal="right" vertical="center"/>
    </xf>
    <xf numFmtId="38" fontId="9" fillId="0" borderId="11" xfId="1" applyFont="1" applyFill="1" applyBorder="1" applyAlignment="1">
      <alignment horizontal="right" vertical="center"/>
    </xf>
    <xf numFmtId="0" fontId="9" fillId="0" borderId="4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0" xfId="0" applyFont="1" applyBorder="1" applyAlignment="1">
      <alignment horizontal="justify" vertical="center" wrapText="1"/>
    </xf>
    <xf numFmtId="0" fontId="9" fillId="0" borderId="22" xfId="0" applyFont="1" applyBorder="1" applyAlignment="1">
      <alignment horizontal="justify" vertical="center" wrapText="1"/>
    </xf>
    <xf numFmtId="0" fontId="9" fillId="2" borderId="71"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74"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9" fillId="0" borderId="39" xfId="0" applyFont="1" applyBorder="1" applyAlignment="1">
      <alignment horizontal="center" vertical="center" textRotation="255" wrapText="1"/>
    </xf>
    <xf numFmtId="0" fontId="9" fillId="0" borderId="45" xfId="0" applyFont="1" applyBorder="1" applyAlignment="1">
      <alignment horizontal="center" vertical="center" textRotation="255" wrapText="1"/>
    </xf>
    <xf numFmtId="0" fontId="9" fillId="0" borderId="3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38" fontId="9" fillId="0" borderId="20" xfId="1" applyFont="1" applyFill="1" applyBorder="1" applyAlignment="1">
      <alignment horizontal="right" vertical="center"/>
    </xf>
    <xf numFmtId="38" fontId="9" fillId="0" borderId="18" xfId="1" applyFont="1" applyFill="1" applyBorder="1" applyAlignment="1">
      <alignment horizontal="right" vertical="center"/>
    </xf>
    <xf numFmtId="0" fontId="9" fillId="6" borderId="66"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5" xfId="0" applyFont="1" applyFill="1" applyBorder="1" applyAlignment="1">
      <alignment horizontal="center" vertical="center"/>
    </xf>
    <xf numFmtId="9" fontId="12" fillId="6" borderId="13" xfId="0" quotePrefix="1" applyNumberFormat="1" applyFont="1" applyFill="1" applyBorder="1" applyAlignment="1">
      <alignment horizontal="center" vertical="center"/>
    </xf>
    <xf numFmtId="9" fontId="12" fillId="6" borderId="15" xfId="0" quotePrefix="1" applyNumberFormat="1" applyFont="1" applyFill="1" applyBorder="1" applyAlignment="1">
      <alignment horizontal="center" vertical="center"/>
    </xf>
    <xf numFmtId="9" fontId="12" fillId="6" borderId="1" xfId="0" quotePrefix="1" applyNumberFormat="1" applyFont="1" applyFill="1" applyBorder="1" applyAlignment="1">
      <alignment horizontal="center" vertical="center"/>
    </xf>
    <xf numFmtId="9" fontId="12" fillId="6" borderId="67" xfId="0" quotePrefix="1"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67" xfId="0" applyFont="1" applyBorder="1" applyAlignment="1">
      <alignment horizontal="center" vertical="center"/>
    </xf>
    <xf numFmtId="0" fontId="20" fillId="0" borderId="66" xfId="0" applyFont="1" applyBorder="1" applyAlignment="1">
      <alignment horizontal="center" vertical="center"/>
    </xf>
    <xf numFmtId="0" fontId="9" fillId="0" borderId="66" xfId="0" applyFont="1" applyBorder="1" applyAlignment="1">
      <alignment horizontal="center" vertical="center"/>
    </xf>
    <xf numFmtId="0" fontId="9" fillId="0" borderId="0" xfId="0" applyFont="1" applyAlignment="1">
      <alignment horizontal="left"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38" fontId="9" fillId="0" borderId="46" xfId="1" applyFont="1" applyBorder="1" applyAlignment="1">
      <alignment horizontal="right"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38" fontId="9" fillId="3" borderId="28" xfId="1" applyFont="1" applyFill="1" applyBorder="1" applyAlignment="1" applyProtection="1">
      <alignment horizontal="right" vertical="center" wrapText="1"/>
      <protection locked="0"/>
    </xf>
    <xf numFmtId="38" fontId="9" fillId="3" borderId="30" xfId="1" applyFont="1" applyFill="1" applyBorder="1" applyAlignment="1" applyProtection="1">
      <alignment horizontal="right" vertical="center" wrapText="1"/>
      <protection locked="0"/>
    </xf>
    <xf numFmtId="38" fontId="9" fillId="3" borderId="4" xfId="1" applyFont="1" applyFill="1" applyBorder="1" applyAlignment="1" applyProtection="1">
      <alignment horizontal="right" vertical="center" wrapText="1"/>
      <protection locked="0"/>
    </xf>
    <xf numFmtId="38" fontId="9" fillId="3" borderId="6" xfId="1" applyFont="1" applyFill="1" applyBorder="1" applyAlignment="1" applyProtection="1">
      <alignment horizontal="right" vertical="center" wrapText="1"/>
      <protection locked="0"/>
    </xf>
    <xf numFmtId="38" fontId="9" fillId="3" borderId="7" xfId="1" applyFont="1" applyFill="1" applyBorder="1" applyAlignment="1" applyProtection="1">
      <alignment horizontal="right" vertical="center" wrapText="1"/>
      <protection locked="0"/>
    </xf>
    <xf numFmtId="38" fontId="9" fillId="3" borderId="8" xfId="1" applyFont="1" applyFill="1" applyBorder="1" applyAlignment="1" applyProtection="1">
      <alignment horizontal="right" vertical="center" wrapText="1"/>
      <protection locked="0"/>
    </xf>
    <xf numFmtId="38" fontId="9" fillId="3" borderId="9" xfId="1" applyFont="1" applyFill="1" applyBorder="1" applyAlignment="1" applyProtection="1">
      <alignment horizontal="right" vertical="center" wrapText="1"/>
      <protection locked="0"/>
    </xf>
    <xf numFmtId="38" fontId="9" fillId="3" borderId="11" xfId="1" applyFont="1" applyFill="1" applyBorder="1" applyAlignment="1" applyProtection="1">
      <alignment horizontal="right" vertical="center" wrapText="1"/>
      <protection locked="0"/>
    </xf>
    <xf numFmtId="0" fontId="9" fillId="3" borderId="38" xfId="0" applyFont="1" applyFill="1" applyBorder="1" applyAlignment="1" applyProtection="1">
      <alignment horizontal="center" vertical="center" wrapText="1"/>
      <protection locked="0"/>
    </xf>
    <xf numFmtId="0" fontId="9" fillId="3" borderId="46"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38" xfId="0" applyFont="1" applyBorder="1" applyAlignment="1">
      <alignment horizontal="center" vertical="center" wrapText="1"/>
    </xf>
    <xf numFmtId="0" fontId="9" fillId="0" borderId="21" xfId="0" applyFont="1" applyBorder="1" applyAlignment="1">
      <alignment horizontal="center" vertical="center" wrapText="1"/>
    </xf>
    <xf numFmtId="38" fontId="9" fillId="6" borderId="38" xfId="1" applyFont="1" applyFill="1" applyBorder="1" applyAlignment="1">
      <alignment horizontal="right" vertical="center" wrapText="1"/>
    </xf>
    <xf numFmtId="38" fontId="9" fillId="6" borderId="46" xfId="1" applyFont="1" applyFill="1" applyBorder="1" applyAlignment="1">
      <alignment horizontal="right" vertical="center" wrapText="1"/>
    </xf>
    <xf numFmtId="38" fontId="9" fillId="6" borderId="21" xfId="1" applyFont="1" applyFill="1" applyBorder="1" applyAlignment="1">
      <alignment horizontal="right" vertical="center" wrapText="1"/>
    </xf>
    <xf numFmtId="0" fontId="9" fillId="0" borderId="61" xfId="0" applyFont="1" applyFill="1" applyBorder="1" applyAlignment="1">
      <alignment horizontal="center" vertical="center" wrapText="1"/>
    </xf>
    <xf numFmtId="0" fontId="9" fillId="0" borderId="37" xfId="0" applyFont="1" applyFill="1" applyBorder="1" applyAlignment="1">
      <alignment horizontal="center" vertical="center" wrapText="1"/>
    </xf>
    <xf numFmtId="38" fontId="9" fillId="4" borderId="38" xfId="1" applyFont="1" applyFill="1" applyBorder="1" applyAlignment="1">
      <alignment horizontal="right" vertical="center" wrapText="1"/>
    </xf>
    <xf numFmtId="38" fontId="9" fillId="4" borderId="46" xfId="1" applyFont="1" applyFill="1" applyBorder="1" applyAlignment="1">
      <alignment horizontal="right" vertical="center" wrapText="1"/>
    </xf>
    <xf numFmtId="38" fontId="9" fillId="4" borderId="21" xfId="1" applyFont="1" applyFill="1" applyBorder="1" applyAlignment="1">
      <alignment horizontal="right" vertical="center" wrapText="1"/>
    </xf>
    <xf numFmtId="0" fontId="9" fillId="6" borderId="22" xfId="0" applyFont="1" applyFill="1" applyBorder="1" applyAlignment="1">
      <alignment horizontal="center" vertical="center" wrapText="1"/>
    </xf>
    <xf numFmtId="0" fontId="9" fillId="0" borderId="0" xfId="0" applyFont="1" applyAlignment="1">
      <alignment horizontal="left" vertical="top"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9" fillId="0" borderId="23"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52" xfId="0" applyFont="1" applyBorder="1" applyAlignment="1">
      <alignment horizontal="left" vertical="center" wrapText="1"/>
    </xf>
    <xf numFmtId="0" fontId="9" fillId="0" borderId="63" xfId="0" applyFont="1" applyBorder="1" applyAlignment="1">
      <alignment horizontal="left" vertical="center" wrapText="1"/>
    </xf>
    <xf numFmtId="0" fontId="9" fillId="0" borderId="5" xfId="0" applyFont="1" applyBorder="1" applyAlignment="1">
      <alignment horizontal="left" vertical="center" wrapText="1"/>
    </xf>
    <xf numFmtId="0" fontId="9" fillId="0" borderId="64" xfId="0" applyFont="1" applyBorder="1" applyAlignment="1">
      <alignment horizontal="left" vertical="center" wrapText="1"/>
    </xf>
    <xf numFmtId="38" fontId="9" fillId="0" borderId="17" xfId="1" applyFont="1" applyFill="1" applyBorder="1" applyAlignment="1" applyProtection="1">
      <alignment horizontal="center" vertical="center" wrapText="1"/>
      <protection locked="0"/>
    </xf>
    <xf numFmtId="38" fontId="9" fillId="0" borderId="2" xfId="1" applyFont="1" applyFill="1" applyBorder="1" applyAlignment="1" applyProtection="1">
      <alignment horizontal="center" vertical="center" wrapText="1"/>
      <protection locked="0"/>
    </xf>
    <xf numFmtId="38" fontId="9" fillId="0" borderId="16" xfId="1" applyFont="1" applyFill="1" applyBorder="1" applyAlignment="1" applyProtection="1">
      <alignment horizontal="center" vertical="center" wrapText="1"/>
      <protection locked="0"/>
    </xf>
    <xf numFmtId="38" fontId="9" fillId="0" borderId="7" xfId="1" applyFont="1" applyFill="1" applyBorder="1" applyAlignment="1" applyProtection="1">
      <alignment horizontal="center" vertical="center" wrapText="1"/>
      <protection locked="0"/>
    </xf>
    <xf numFmtId="38" fontId="9" fillId="0" borderId="0" xfId="1" applyFont="1" applyFill="1" applyBorder="1" applyAlignment="1" applyProtection="1">
      <alignment horizontal="center" vertical="center" wrapText="1"/>
      <protection locked="0"/>
    </xf>
    <xf numFmtId="38" fontId="9" fillId="0" borderId="8" xfId="1" applyFont="1" applyFill="1" applyBorder="1" applyAlignment="1" applyProtection="1">
      <alignment horizontal="center" vertical="center" wrapText="1"/>
      <protection locked="0"/>
    </xf>
    <xf numFmtId="38" fontId="9" fillId="0" borderId="20" xfId="1" applyFont="1" applyFill="1" applyBorder="1" applyAlignment="1" applyProtection="1">
      <alignment horizontal="center" vertical="center" wrapText="1"/>
      <protection locked="0"/>
    </xf>
    <xf numFmtId="38" fontId="9" fillId="0" borderId="19" xfId="1" applyFont="1" applyFill="1" applyBorder="1" applyAlignment="1" applyProtection="1">
      <alignment horizontal="center" vertical="center" wrapText="1"/>
      <protection locked="0"/>
    </xf>
    <xf numFmtId="38" fontId="9" fillId="0" borderId="18" xfId="1" applyFont="1" applyFill="1" applyBorder="1" applyAlignment="1" applyProtection="1">
      <alignment horizontal="center" vertical="center" wrapText="1"/>
      <protection locked="0"/>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59" xfId="0" applyFont="1" applyBorder="1" applyAlignment="1">
      <alignment horizontal="center" vertical="center" textRotation="255" wrapText="1"/>
    </xf>
    <xf numFmtId="0" fontId="9" fillId="0" borderId="3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0" xfId="0" applyFont="1" applyFill="1" applyBorder="1" applyAlignment="1">
      <alignment horizontal="center" vertical="center" wrapText="1"/>
    </xf>
    <xf numFmtId="38" fontId="9" fillId="3" borderId="42" xfId="1" applyFont="1" applyFill="1" applyBorder="1" applyAlignment="1" applyProtection="1">
      <alignment horizontal="right" vertical="center" wrapText="1"/>
      <protection locked="0"/>
    </xf>
    <xf numFmtId="38" fontId="9" fillId="3" borderId="43" xfId="1" applyFont="1" applyFill="1" applyBorder="1" applyAlignment="1" applyProtection="1">
      <alignment horizontal="right" vertical="center" wrapText="1"/>
      <protection locked="0"/>
    </xf>
    <xf numFmtId="38" fontId="9" fillId="3" borderId="23" xfId="1" applyFont="1" applyFill="1" applyBorder="1" applyAlignment="1" applyProtection="1">
      <alignment horizontal="right" vertical="center" wrapText="1"/>
      <protection locked="0"/>
    </xf>
    <xf numFmtId="38" fontId="9" fillId="3" borderId="25" xfId="1" applyFont="1" applyFill="1" applyBorder="1" applyAlignment="1" applyProtection="1">
      <alignment horizontal="right" vertical="center" wrapText="1"/>
      <protection locked="0"/>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18" fillId="0" borderId="23" xfId="0" applyFont="1" applyBorder="1" applyAlignment="1">
      <alignment vertical="top" wrapText="1"/>
    </xf>
    <xf numFmtId="0" fontId="9" fillId="0" borderId="24" xfId="0" applyFont="1" applyBorder="1" applyAlignment="1">
      <alignment vertical="top" wrapText="1"/>
    </xf>
    <xf numFmtId="0" fontId="9" fillId="0" borderId="25" xfId="0" applyFont="1" applyBorder="1" applyAlignment="1">
      <alignment vertical="top" wrapText="1"/>
    </xf>
    <xf numFmtId="0" fontId="18" fillId="0" borderId="28"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0" fontId="22" fillId="0" borderId="0" xfId="0" applyFont="1" applyAlignment="1">
      <alignment horizontal="left" vertical="center"/>
    </xf>
    <xf numFmtId="0" fontId="13" fillId="0" borderId="0" xfId="0" applyFont="1" applyAlignment="1">
      <alignment horizontal="left" vertical="top" wrapText="1"/>
    </xf>
    <xf numFmtId="0" fontId="13" fillId="0" borderId="3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52" xfId="0" applyFont="1" applyBorder="1" applyAlignment="1">
      <alignment horizontal="left" vertical="center" wrapText="1"/>
    </xf>
    <xf numFmtId="0" fontId="13" fillId="0" borderId="63" xfId="0" applyFont="1" applyBorder="1" applyAlignment="1">
      <alignment horizontal="left" vertical="center" wrapText="1"/>
    </xf>
    <xf numFmtId="0" fontId="13" fillId="0" borderId="64"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5" xfId="0" applyFont="1" applyBorder="1" applyAlignment="1">
      <alignment horizontal="lef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4"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39" xfId="0" applyFont="1" applyBorder="1" applyAlignment="1">
      <alignment horizontal="center" vertical="center" textRotation="255" wrapText="1"/>
    </xf>
    <xf numFmtId="0" fontId="13" fillId="0" borderId="45" xfId="0" applyFont="1" applyBorder="1" applyAlignment="1">
      <alignment horizontal="center" vertical="center" textRotation="255" wrapText="1"/>
    </xf>
    <xf numFmtId="0" fontId="13" fillId="0" borderId="59" xfId="0" applyFont="1" applyBorder="1" applyAlignment="1">
      <alignment horizontal="center" vertical="center" textRotation="255" wrapText="1"/>
    </xf>
    <xf numFmtId="38" fontId="13" fillId="3" borderId="4" xfId="1" applyFont="1" applyFill="1" applyBorder="1" applyAlignment="1" applyProtection="1">
      <alignment horizontal="right" vertical="center" wrapText="1"/>
      <protection locked="0"/>
    </xf>
    <xf numFmtId="38" fontId="13" fillId="3" borderId="6" xfId="1" applyFont="1" applyFill="1" applyBorder="1" applyAlignment="1" applyProtection="1">
      <alignment horizontal="right" vertical="center" wrapText="1"/>
      <protection locked="0"/>
    </xf>
    <xf numFmtId="38" fontId="13" fillId="3" borderId="7" xfId="1" applyFont="1" applyFill="1" applyBorder="1" applyAlignment="1" applyProtection="1">
      <alignment horizontal="right" vertical="center" wrapText="1"/>
      <protection locked="0"/>
    </xf>
    <xf numFmtId="38" fontId="13" fillId="3" borderId="8" xfId="1" applyFont="1" applyFill="1" applyBorder="1" applyAlignment="1" applyProtection="1">
      <alignment horizontal="right" vertical="center" wrapText="1"/>
      <protection locked="0"/>
    </xf>
    <xf numFmtId="38" fontId="13" fillId="3" borderId="9" xfId="1" applyFont="1" applyFill="1" applyBorder="1" applyAlignment="1" applyProtection="1">
      <alignment horizontal="right" vertical="center" wrapText="1"/>
      <protection locked="0"/>
    </xf>
    <xf numFmtId="38" fontId="13" fillId="3" borderId="11" xfId="1" applyFont="1" applyFill="1" applyBorder="1" applyAlignment="1" applyProtection="1">
      <alignment horizontal="right" vertical="center" wrapText="1"/>
      <protection locked="0"/>
    </xf>
    <xf numFmtId="38" fontId="22" fillId="0" borderId="46" xfId="1" applyFont="1" applyBorder="1" applyAlignment="1">
      <alignment horizontal="right"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38" fontId="13" fillId="3" borderId="28" xfId="1" applyFont="1" applyFill="1" applyBorder="1" applyAlignment="1" applyProtection="1">
      <alignment horizontal="right" vertical="center" wrapText="1"/>
      <protection locked="0"/>
    </xf>
    <xf numFmtId="38" fontId="13" fillId="3" borderId="30" xfId="1" applyFont="1" applyFill="1" applyBorder="1" applyAlignment="1" applyProtection="1">
      <alignment horizontal="right" vertical="center" wrapText="1"/>
      <protection locked="0"/>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38" xfId="0" applyFont="1" applyFill="1" applyBorder="1" applyAlignment="1" applyProtection="1">
      <alignment horizontal="center" vertical="center" wrapText="1"/>
      <protection locked="0"/>
    </xf>
    <xf numFmtId="0" fontId="13" fillId="0" borderId="46"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3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1" xfId="0" applyFont="1" applyBorder="1" applyAlignment="1">
      <alignment horizontal="center" vertical="center" wrapText="1"/>
    </xf>
    <xf numFmtId="38" fontId="13" fillId="6" borderId="38" xfId="1" applyFont="1" applyFill="1" applyBorder="1" applyAlignment="1">
      <alignment horizontal="right" vertical="center" wrapText="1"/>
    </xf>
    <xf numFmtId="38" fontId="13" fillId="6" borderId="46" xfId="1" applyFont="1" applyFill="1" applyBorder="1" applyAlignment="1">
      <alignment horizontal="right" vertical="center" wrapText="1"/>
    </xf>
    <xf numFmtId="38" fontId="13" fillId="6" borderId="21" xfId="1" applyFont="1" applyFill="1" applyBorder="1" applyAlignment="1">
      <alignment horizontal="right" vertical="center" wrapText="1"/>
    </xf>
    <xf numFmtId="0" fontId="13" fillId="0" borderId="61"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0" xfId="0" applyFont="1" applyBorder="1" applyAlignment="1">
      <alignment horizontal="justify" vertical="center" wrapText="1"/>
    </xf>
    <xf numFmtId="38" fontId="13" fillId="3" borderId="42" xfId="1" applyFont="1" applyFill="1" applyBorder="1" applyAlignment="1" applyProtection="1">
      <alignment horizontal="right" vertical="center" wrapText="1"/>
      <protection locked="0"/>
    </xf>
    <xf numFmtId="38" fontId="13" fillId="3" borderId="43" xfId="1" applyFont="1" applyFill="1" applyBorder="1" applyAlignment="1" applyProtection="1">
      <alignment horizontal="right" vertical="center" wrapText="1"/>
      <protection locked="0"/>
    </xf>
    <xf numFmtId="0" fontId="13" fillId="0" borderId="22" xfId="0" applyFont="1" applyBorder="1" applyAlignment="1">
      <alignment horizontal="justify" vertical="center" wrapText="1"/>
    </xf>
    <xf numFmtId="38" fontId="13" fillId="3" borderId="23" xfId="1" applyFont="1" applyFill="1" applyBorder="1" applyAlignment="1" applyProtection="1">
      <alignment horizontal="right" vertical="center" wrapText="1"/>
      <protection locked="0"/>
    </xf>
    <xf numFmtId="38" fontId="13" fillId="3" borderId="25" xfId="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38" fontId="13" fillId="0" borderId="40" xfId="1" applyFont="1" applyFill="1" applyBorder="1" applyAlignment="1" applyProtection="1">
      <alignment horizontal="center" vertical="center" wrapText="1"/>
      <protection locked="0"/>
    </xf>
    <xf numFmtId="38" fontId="13" fillId="0" borderId="22" xfId="1" applyFont="1" applyFill="1" applyBorder="1" applyAlignment="1" applyProtection="1">
      <alignment horizontal="center" vertical="center" wrapText="1"/>
      <protection locked="0"/>
    </xf>
    <xf numFmtId="38" fontId="13" fillId="0" borderId="27" xfId="1" applyFont="1" applyFill="1" applyBorder="1" applyAlignment="1" applyProtection="1">
      <alignment horizontal="center"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20" xfId="0" applyFont="1" applyBorder="1" applyAlignment="1">
      <alignment horizontal="left" vertical="center" wrapText="1"/>
    </xf>
    <xf numFmtId="0" fontId="13" fillId="0" borderId="18" xfId="0" applyFont="1" applyBorder="1" applyAlignment="1">
      <alignment horizontal="left" vertical="center" wrapText="1"/>
    </xf>
    <xf numFmtId="0" fontId="13" fillId="0" borderId="11" xfId="0" applyFont="1" applyBorder="1" applyAlignment="1">
      <alignment horizontal="left" vertical="center" wrapText="1"/>
    </xf>
    <xf numFmtId="0" fontId="13" fillId="0" borderId="3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4" xfId="0" applyFont="1" applyFill="1" applyBorder="1" applyAlignment="1">
      <alignment horizontal="center" vertical="center" wrapText="1"/>
    </xf>
    <xf numFmtId="9" fontId="24" fillId="5" borderId="49" xfId="0" applyNumberFormat="1" applyFont="1" applyFill="1" applyBorder="1" applyAlignment="1">
      <alignment horizontal="center" vertical="center"/>
    </xf>
    <xf numFmtId="9" fontId="24" fillId="5" borderId="50" xfId="0" applyNumberFormat="1" applyFont="1" applyFill="1" applyBorder="1" applyAlignment="1">
      <alignment horizontal="center" vertical="center"/>
    </xf>
    <xf numFmtId="9" fontId="22" fillId="0" borderId="22" xfId="1" applyNumberFormat="1" applyFont="1" applyBorder="1" applyAlignment="1">
      <alignment horizontal="right" vertical="center"/>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25" fillId="0" borderId="10" xfId="0" applyFont="1" applyBorder="1" applyAlignment="1">
      <alignment horizontal="left" vertical="center" wrapText="1"/>
    </xf>
    <xf numFmtId="0" fontId="26" fillId="0" borderId="66" xfId="0" applyFont="1" applyBorder="1" applyAlignment="1">
      <alignment horizontal="center" vertical="center"/>
    </xf>
    <xf numFmtId="0" fontId="13" fillId="0" borderId="66" xfId="0" applyFont="1" applyBorder="1" applyAlignment="1">
      <alignment horizontal="center" vertical="center"/>
    </xf>
    <xf numFmtId="0" fontId="26" fillId="6" borderId="66" xfId="0" applyFont="1" applyFill="1" applyBorder="1" applyAlignment="1">
      <alignment horizontal="center" vertical="center"/>
    </xf>
    <xf numFmtId="0" fontId="13" fillId="6" borderId="66" xfId="0" applyFont="1" applyFill="1" applyBorder="1" applyAlignment="1">
      <alignment horizontal="center" vertical="center"/>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9" fillId="6" borderId="13" xfId="0" applyFont="1" applyFill="1" applyBorder="1" applyAlignment="1">
      <alignment horizontal="center" vertical="center"/>
    </xf>
    <xf numFmtId="0" fontId="29" fillId="6" borderId="15" xfId="0" applyFont="1" applyFill="1" applyBorder="1" applyAlignment="1">
      <alignment horizontal="center" vertical="center"/>
    </xf>
    <xf numFmtId="0" fontId="29" fillId="0" borderId="1" xfId="0" applyFont="1" applyBorder="1" applyAlignment="1">
      <alignment horizontal="center" vertical="center"/>
    </xf>
    <xf numFmtId="0" fontId="29" fillId="0" borderId="67" xfId="0" applyFont="1" applyBorder="1" applyAlignment="1">
      <alignment horizontal="center" vertical="center"/>
    </xf>
    <xf numFmtId="9" fontId="29" fillId="6" borderId="13" xfId="0" quotePrefix="1" applyNumberFormat="1" applyFont="1" applyFill="1" applyBorder="1" applyAlignment="1">
      <alignment horizontal="center" vertical="center"/>
    </xf>
    <xf numFmtId="9" fontId="29" fillId="6" borderId="15" xfId="0" quotePrefix="1" applyNumberFormat="1" applyFont="1" applyFill="1" applyBorder="1" applyAlignment="1">
      <alignment horizontal="center" vertical="center"/>
    </xf>
    <xf numFmtId="9" fontId="29" fillId="6" borderId="1" xfId="0" quotePrefix="1" applyNumberFormat="1" applyFont="1" applyFill="1" applyBorder="1" applyAlignment="1">
      <alignment horizontal="center" vertical="center"/>
    </xf>
    <xf numFmtId="9" fontId="29" fillId="6" borderId="67" xfId="0" quotePrefix="1" applyNumberFormat="1" applyFont="1" applyFill="1" applyBorder="1" applyAlignment="1">
      <alignment horizontal="center" vertical="center"/>
    </xf>
    <xf numFmtId="38" fontId="13" fillId="0" borderId="56" xfId="1" applyFont="1" applyFill="1" applyBorder="1" applyAlignment="1">
      <alignment horizontal="right" vertical="center"/>
    </xf>
    <xf numFmtId="38" fontId="13" fillId="0" borderId="57" xfId="1" applyFont="1" applyFill="1" applyBorder="1" applyAlignment="1">
      <alignment horizontal="right" vertical="center"/>
    </xf>
    <xf numFmtId="38" fontId="13" fillId="0" borderId="9" xfId="1" applyFont="1" applyFill="1" applyBorder="1" applyAlignment="1">
      <alignment horizontal="right" vertical="center"/>
    </xf>
    <xf numFmtId="38" fontId="13" fillId="0" borderId="11" xfId="1" applyFont="1" applyFill="1" applyBorder="1" applyAlignment="1">
      <alignment horizontal="right" vertical="center"/>
    </xf>
    <xf numFmtId="38" fontId="13" fillId="0" borderId="20" xfId="1" applyFont="1" applyFill="1" applyBorder="1" applyAlignment="1">
      <alignment horizontal="right" vertical="center"/>
    </xf>
    <xf numFmtId="38" fontId="13" fillId="0" borderId="18" xfId="1" applyFont="1" applyFill="1" applyBorder="1" applyAlignment="1">
      <alignment horizontal="right" vertical="center"/>
    </xf>
    <xf numFmtId="0" fontId="13" fillId="3" borderId="38" xfId="0" applyFont="1" applyFill="1" applyBorder="1" applyAlignment="1" applyProtection="1">
      <alignment horizontal="center" vertical="center" wrapText="1"/>
      <protection locked="0"/>
    </xf>
    <xf numFmtId="0" fontId="13" fillId="3" borderId="46"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cellXfs>
  <cellStyles count="5">
    <cellStyle name="桁区切り" xfId="1" builtinId="6"/>
    <cellStyle name="桁区切り 2 5" xfId="3"/>
    <cellStyle name="標準" xfId="0" builtinId="0"/>
    <cellStyle name="標準 10" xfId="2"/>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274320</xdr:colOff>
          <xdr:row>43</xdr:row>
          <xdr:rowOff>45720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0</xdr:rowOff>
        </xdr:from>
        <xdr:to>
          <xdr:col>4</xdr:col>
          <xdr:colOff>274320</xdr:colOff>
          <xdr:row>45</xdr:row>
          <xdr:rowOff>45720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0</xdr:rowOff>
        </xdr:from>
        <xdr:to>
          <xdr:col>4</xdr:col>
          <xdr:colOff>274320</xdr:colOff>
          <xdr:row>47</xdr:row>
          <xdr:rowOff>45720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4</xdr:col>
          <xdr:colOff>274320</xdr:colOff>
          <xdr:row>43</xdr:row>
          <xdr:rowOff>121920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76200</xdr:rowOff>
        </xdr:from>
        <xdr:to>
          <xdr:col>4</xdr:col>
          <xdr:colOff>274320</xdr:colOff>
          <xdr:row>45</xdr:row>
          <xdr:rowOff>121920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85851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875071" y="1466850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8" name="グループ化 17"/>
        <xdr:cNvGrpSpPr/>
      </xdr:nvGrpSpPr>
      <xdr:grpSpPr>
        <a:xfrm>
          <a:off x="12916490" y="14668500"/>
          <a:ext cx="788908"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23" name="グループ化 22"/>
        <xdr:cNvGrpSpPr/>
      </xdr:nvGrpSpPr>
      <xdr:grpSpPr>
        <a:xfrm>
          <a:off x="12885424" y="14668500"/>
          <a:ext cx="770272"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861052" y="14742160"/>
          <a:ext cx="793988" cy="40640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877611" y="14742160"/>
          <a:ext cx="780653" cy="40640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2" name="グループ化 11"/>
        <xdr:cNvGrpSpPr/>
      </xdr:nvGrpSpPr>
      <xdr:grpSpPr>
        <a:xfrm>
          <a:off x="12919030" y="14742160"/>
          <a:ext cx="793988" cy="40640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17" name="グループ化 16"/>
        <xdr:cNvGrpSpPr/>
      </xdr:nvGrpSpPr>
      <xdr:grpSpPr>
        <a:xfrm>
          <a:off x="12887964" y="14742160"/>
          <a:ext cx="775352" cy="63450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 Id="rId6" Type="http://schemas.openxmlformats.org/officeDocument/2006/relationships/ctrlProp" Target="../ctrlProps/ctrlProp6.xml"/>
<Relationship Id="rId5" Type="http://schemas.openxmlformats.org/officeDocument/2006/relationships/ctrlProp" Target="../ctrlProps/ctrlProp5.xml"/>
<Relationship Id="rId4" Type="http://schemas.openxmlformats.org/officeDocument/2006/relationships/ctrlProp" Target="../ctrlProps/ctrlProp4.xml"/>
</Relationships>

</file>

<file path=xl/worksheets/_rels/sheet5.xml.rels><?xml version="1.0" encoding="UTF-8" standalone="yes"?>

<Relationships xmlns="http://schemas.openxmlformats.org/package/2006/relationships">
<Relationship Id="rId8" Type="http://schemas.openxmlformats.org/officeDocument/2006/relationships/ctrlProp" Target="../ctrlProps/ctrlProp11.xml"/>

<Relationship Id="rId7" Type="http://schemas.openxmlformats.org/officeDocument/2006/relationships/ctrlProp" Target="../ctrlProps/ctrlProp10.xml"/>
<Relationship Id="rId2" Type="http://schemas.openxmlformats.org/officeDocument/2006/relationships/drawing" Target="../drawings/drawing3.xml"/>

<Relationship Id="rId6" Type="http://schemas.openxmlformats.org/officeDocument/2006/relationships/ctrlProp" Target="../ctrlProps/ctrlProp9.xml"/>
<Relationship Id="rId5" Type="http://schemas.openxmlformats.org/officeDocument/2006/relationships/ctrlProp" Target="../ctrlProps/ctrlProp8.xml"/>
<Relationship Id="rId4" Type="http://schemas.openxmlformats.org/officeDocument/2006/relationships/ctrlProp" Target="../ctrlProps/ctrlProp7.xml"/>
</Relationships>

</file>

<file path=xl/worksheets/_rels/sheet6.xml.rels><?xml version="1.0" encoding="UTF-8" standalone="yes"?>

<Relationships xmlns="http://schemas.openxmlformats.org/package/2006/relationships">
<Relationship Id="rId8" Type="http://schemas.openxmlformats.org/officeDocument/2006/relationships/ctrlProp" Target="../ctrlProps/ctrlProp16.xml"/>

<Relationship Id="rId7" Type="http://schemas.openxmlformats.org/officeDocument/2006/relationships/ctrlProp" Target="../ctrlProps/ctrlProp15.xml"/>
<Relationship Id="rId2" Type="http://schemas.openxmlformats.org/officeDocument/2006/relationships/drawing" Target="../drawings/drawing4.xml"/>

<Relationship Id="rId6" Type="http://schemas.openxmlformats.org/officeDocument/2006/relationships/ctrlProp" Target="../ctrlProps/ctrlProp14.xml"/>
<Relationship Id="rId5" Type="http://schemas.openxmlformats.org/officeDocument/2006/relationships/ctrlProp" Target="../ctrlProps/ctrlProp13.xml"/>
<Relationship Id="rId4" Type="http://schemas.openxmlformats.org/officeDocument/2006/relationships/ctrlProp" Target="../ctrlProps/ctrlProp1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view="pageBreakPreview" zoomScaleNormal="100" zoomScaleSheetLayoutView="100" workbookViewId="0">
      <selection activeCell="H14" sqref="H14"/>
    </sheetView>
  </sheetViews>
  <sheetFormatPr defaultColWidth="8.69921875" defaultRowHeight="18"/>
  <cols>
    <col min="1" max="1" width="35.09765625" style="16" customWidth="1"/>
    <col min="2" max="2" width="25.19921875" style="16" customWidth="1"/>
    <col min="3" max="3" width="15.3984375" style="16" customWidth="1"/>
    <col min="4" max="4" width="2.8984375" style="16" customWidth="1"/>
    <col min="5" max="16384" width="8.69921875" style="16"/>
  </cols>
  <sheetData>
    <row r="1" spans="1:3">
      <c r="A1" s="100" t="s">
        <v>
67</v>
      </c>
    </row>
    <row r="3" spans="1:3" ht="44.4" customHeight="1">
      <c r="A3" s="100" t="s">
        <v>
68</v>
      </c>
    </row>
    <row r="4" spans="1:3" ht="42.6" customHeight="1">
      <c r="A4" s="17" t="s">
        <v>
13</v>
      </c>
      <c r="B4" s="254" t="s">
        <v>
14</v>
      </c>
      <c r="C4" s="255"/>
    </row>
    <row r="5" spans="1:3" ht="42.6" customHeight="1">
      <c r="A5" s="101" t="s">
        <v>
69</v>
      </c>
      <c r="B5" s="18"/>
      <c r="C5" s="19" t="s">
        <v>
5</v>
      </c>
    </row>
    <row r="6" spans="1:3" ht="42.6" customHeight="1">
      <c r="A6" s="17" t="s">
        <v>
20</v>
      </c>
      <c r="B6" s="18"/>
      <c r="C6" s="19" t="s">
        <v>
5</v>
      </c>
    </row>
    <row r="7" spans="1:3" ht="42.6" customHeight="1">
      <c r="A7" s="101" t="s">
        <v>
70</v>
      </c>
      <c r="B7" s="18"/>
      <c r="C7" s="19" t="s">
        <v>
5</v>
      </c>
    </row>
    <row r="8" spans="1:3" ht="42.6" customHeight="1">
      <c r="A8" s="17" t="s">
        <v>
18</v>
      </c>
      <c r="B8" s="20">
        <f>
SUM(B5:B7)</f>
        <v>
0</v>
      </c>
      <c r="C8" s="19" t="s">
        <v>
5</v>
      </c>
    </row>
    <row r="10" spans="1:3" ht="54">
      <c r="A10" s="21" t="s">
        <v>
19</v>
      </c>
      <c r="B10" s="20">
        <f>
ROUNDDOWN((B8*2)/3,-3)</f>
        <v>
0</v>
      </c>
      <c r="C10" s="19" t="s">
        <v>
5</v>
      </c>
    </row>
    <row r="11" spans="1:3" ht="60.6" customHeight="1">
      <c r="A11" s="256" t="s">
        <v>
71</v>
      </c>
      <c r="B11" s="257"/>
      <c r="C11" s="257"/>
    </row>
  </sheetData>
  <mergeCells count="2">
    <mergeCell ref="B4:C4"/>
    <mergeCell ref="A11:C11"/>
  </mergeCells>
  <phoneticPr fontId="7"/>
  <pageMargins left="0.7" right="0.7" top="0.75" bottom="0.75" header="0.3" footer="0.3"/>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Normal="100" zoomScaleSheetLayoutView="100" workbookViewId="0">
      <selection activeCell="A49" sqref="A1:O49"/>
    </sheetView>
  </sheetViews>
  <sheetFormatPr defaultColWidth="8.69921875" defaultRowHeight="18"/>
  <cols>
    <col min="1" max="1" width="35.09765625" style="1" customWidth="1"/>
    <col min="2" max="2" width="25.19921875" style="1" customWidth="1"/>
    <col min="3" max="3" width="15.3984375" style="1" customWidth="1"/>
    <col min="4" max="4" width="2.8984375" style="1" customWidth="1"/>
    <col min="5" max="16384" width="8.69921875" style="1"/>
  </cols>
  <sheetData>
    <row r="1" spans="1:15">
      <c r="A1" s="159" t="s">
        <v>
75</v>
      </c>
      <c r="B1" s="159"/>
      <c r="C1" s="159"/>
      <c r="D1" s="159"/>
      <c r="E1" s="159"/>
      <c r="F1" s="159"/>
      <c r="G1" s="159"/>
      <c r="H1" s="159"/>
      <c r="I1" s="159"/>
      <c r="J1" s="159"/>
      <c r="K1" s="159"/>
      <c r="L1" s="159"/>
      <c r="M1" s="159"/>
      <c r="N1" s="159"/>
      <c r="O1" s="159"/>
    </row>
    <row r="2" spans="1:15">
      <c r="A2" s="159"/>
      <c r="B2" s="159"/>
      <c r="C2" s="159"/>
      <c r="D2" s="159"/>
      <c r="E2" s="159"/>
      <c r="F2" s="159"/>
      <c r="G2" s="159"/>
      <c r="H2" s="159"/>
      <c r="I2" s="159"/>
      <c r="J2" s="159"/>
      <c r="K2" s="159"/>
      <c r="L2" s="159"/>
      <c r="M2" s="159"/>
      <c r="N2" s="159"/>
      <c r="O2" s="159"/>
    </row>
    <row r="3" spans="1:15" ht="44.4" customHeight="1">
      <c r="A3" s="159" t="s">
        <v>
73</v>
      </c>
      <c r="B3" s="159"/>
      <c r="C3" s="159"/>
      <c r="D3" s="159"/>
      <c r="E3" s="159"/>
      <c r="F3" s="159"/>
      <c r="G3" s="159"/>
      <c r="H3" s="159"/>
      <c r="I3" s="159"/>
      <c r="J3" s="159"/>
      <c r="K3" s="159"/>
      <c r="L3" s="159"/>
      <c r="M3" s="159"/>
      <c r="N3" s="159"/>
      <c r="O3" s="159"/>
    </row>
    <row r="4" spans="1:15" ht="42.6" customHeight="1">
      <c r="A4" s="249" t="s">
        <v>
13</v>
      </c>
      <c r="B4" s="258" t="s">
        <v>
14</v>
      </c>
      <c r="C4" s="259"/>
      <c r="D4" s="159"/>
      <c r="E4" s="159"/>
      <c r="F4" s="159"/>
      <c r="G4" s="159"/>
      <c r="H4" s="159"/>
      <c r="I4" s="159"/>
      <c r="J4" s="159"/>
      <c r="K4" s="159"/>
      <c r="L4" s="159"/>
      <c r="M4" s="159"/>
      <c r="N4" s="159"/>
      <c r="O4" s="159"/>
    </row>
    <row r="5" spans="1:15" ht="42.6" customHeight="1">
      <c r="A5" s="249" t="s">
        <v>
17</v>
      </c>
      <c r="B5" s="250"/>
      <c r="C5" s="251" t="s">
        <v>
5</v>
      </c>
      <c r="D5" s="159"/>
      <c r="E5" s="159"/>
      <c r="F5" s="159"/>
      <c r="G5" s="159"/>
      <c r="H5" s="159"/>
      <c r="I5" s="159"/>
      <c r="J5" s="159"/>
      <c r="K5" s="159"/>
      <c r="L5" s="159"/>
      <c r="M5" s="159"/>
      <c r="N5" s="159"/>
      <c r="O5" s="159"/>
    </row>
    <row r="6" spans="1:15" ht="42.6" customHeight="1">
      <c r="A6" s="249" t="s">
        <v>
74</v>
      </c>
      <c r="B6" s="250"/>
      <c r="C6" s="251" t="s">
        <v>
5</v>
      </c>
      <c r="D6" s="159"/>
      <c r="E6" s="159"/>
      <c r="F6" s="159"/>
      <c r="G6" s="159"/>
      <c r="H6" s="159"/>
      <c r="I6" s="159"/>
      <c r="J6" s="159"/>
      <c r="K6" s="159"/>
      <c r="L6" s="159"/>
      <c r="M6" s="159"/>
      <c r="N6" s="159"/>
      <c r="O6" s="159"/>
    </row>
    <row r="7" spans="1:15" ht="42.6" customHeight="1">
      <c r="A7" s="249" t="s">
        <v>
15</v>
      </c>
      <c r="B7" s="252">
        <f>
SUM(B5:B6)</f>
        <v>
0</v>
      </c>
      <c r="C7" s="251" t="s">
        <v>
5</v>
      </c>
      <c r="D7" s="159"/>
      <c r="E7" s="159"/>
      <c r="F7" s="159"/>
      <c r="G7" s="159"/>
      <c r="H7" s="159"/>
      <c r="I7" s="159"/>
      <c r="J7" s="159"/>
      <c r="K7" s="159"/>
      <c r="L7" s="159"/>
      <c r="M7" s="159"/>
      <c r="N7" s="159"/>
      <c r="O7" s="159"/>
    </row>
    <row r="8" spans="1:15">
      <c r="A8" s="159"/>
      <c r="B8" s="159"/>
      <c r="C8" s="159"/>
      <c r="D8" s="159"/>
      <c r="E8" s="159"/>
      <c r="F8" s="159"/>
      <c r="G8" s="159"/>
      <c r="H8" s="159"/>
      <c r="I8" s="159"/>
      <c r="J8" s="159"/>
      <c r="K8" s="159"/>
      <c r="L8" s="159"/>
      <c r="M8" s="159"/>
      <c r="N8" s="159"/>
      <c r="O8" s="159"/>
    </row>
    <row r="9" spans="1:15" ht="54">
      <c r="A9" s="253" t="s">
        <v>
16</v>
      </c>
      <c r="B9" s="252">
        <f>
ROUNDDOWN((B7*2)/3,-3)</f>
        <v>
0</v>
      </c>
      <c r="C9" s="251" t="s">
        <v>
5</v>
      </c>
      <c r="D9" s="159"/>
      <c r="E9" s="159"/>
      <c r="F9" s="159"/>
      <c r="G9" s="159"/>
      <c r="H9" s="159"/>
      <c r="I9" s="159"/>
      <c r="J9" s="159"/>
      <c r="K9" s="159"/>
      <c r="L9" s="159"/>
      <c r="M9" s="159"/>
      <c r="N9" s="159"/>
      <c r="O9" s="159"/>
    </row>
    <row r="10" spans="1:15" ht="60.6" customHeight="1">
      <c r="A10" s="260" t="s">
        <v>
72</v>
      </c>
      <c r="B10" s="260"/>
      <c r="C10" s="260"/>
      <c r="D10" s="159"/>
      <c r="E10" s="159"/>
      <c r="F10" s="159"/>
      <c r="G10" s="159"/>
      <c r="H10" s="159"/>
      <c r="I10" s="159"/>
      <c r="J10" s="159"/>
      <c r="K10" s="159"/>
      <c r="L10" s="159"/>
      <c r="M10" s="159"/>
      <c r="N10" s="159"/>
      <c r="O10" s="159"/>
    </row>
    <row r="11" spans="1:15">
      <c r="A11" s="159"/>
      <c r="B11" s="159"/>
      <c r="C11" s="159"/>
      <c r="D11" s="159"/>
      <c r="E11" s="159"/>
      <c r="F11" s="159"/>
      <c r="G11" s="159"/>
      <c r="H11" s="159"/>
      <c r="I11" s="159"/>
      <c r="J11" s="159"/>
      <c r="K11" s="159"/>
      <c r="L11" s="159"/>
      <c r="M11" s="159"/>
      <c r="N11" s="159"/>
      <c r="O11" s="159"/>
    </row>
    <row r="12" spans="1:15">
      <c r="A12" s="159"/>
      <c r="B12" s="159"/>
      <c r="C12" s="159"/>
      <c r="D12" s="159"/>
      <c r="E12" s="159"/>
      <c r="F12" s="159"/>
      <c r="G12" s="159"/>
      <c r="H12" s="159"/>
      <c r="I12" s="159"/>
      <c r="J12" s="159"/>
      <c r="K12" s="159"/>
      <c r="L12" s="159"/>
      <c r="M12" s="159"/>
      <c r="N12" s="159"/>
      <c r="O12" s="159"/>
    </row>
    <row r="13" spans="1:15">
      <c r="A13" s="159"/>
      <c r="B13" s="159"/>
      <c r="C13" s="159"/>
      <c r="D13" s="159"/>
      <c r="E13" s="159"/>
      <c r="F13" s="159"/>
      <c r="G13" s="159"/>
      <c r="H13" s="159"/>
      <c r="I13" s="159"/>
      <c r="J13" s="159"/>
      <c r="K13" s="159"/>
      <c r="L13" s="159"/>
      <c r="M13" s="159"/>
      <c r="N13" s="159"/>
      <c r="O13" s="159"/>
    </row>
    <row r="14" spans="1:15">
      <c r="A14" s="159"/>
      <c r="B14" s="159"/>
      <c r="C14" s="159"/>
      <c r="D14" s="159"/>
      <c r="E14" s="159"/>
      <c r="F14" s="159"/>
      <c r="G14" s="159"/>
      <c r="H14" s="159"/>
      <c r="I14" s="159"/>
      <c r="J14" s="159"/>
      <c r="K14" s="159"/>
      <c r="L14" s="159"/>
      <c r="M14" s="159"/>
      <c r="N14" s="159"/>
      <c r="O14" s="159"/>
    </row>
    <row r="15" spans="1:15">
      <c r="A15" s="159"/>
      <c r="B15" s="159"/>
      <c r="C15" s="159"/>
      <c r="D15" s="159"/>
      <c r="E15" s="159"/>
      <c r="F15" s="159"/>
      <c r="G15" s="159"/>
      <c r="H15" s="159"/>
      <c r="I15" s="159"/>
      <c r="J15" s="159"/>
      <c r="K15" s="159"/>
      <c r="L15" s="159"/>
      <c r="M15" s="159"/>
      <c r="N15" s="159"/>
      <c r="O15" s="159"/>
    </row>
    <row r="16" spans="1:15">
      <c r="A16" s="159"/>
      <c r="B16" s="159"/>
      <c r="C16" s="159"/>
      <c r="D16" s="159"/>
      <c r="E16" s="159"/>
      <c r="F16" s="159"/>
      <c r="G16" s="159"/>
      <c r="H16" s="159"/>
      <c r="I16" s="159"/>
      <c r="J16" s="159"/>
      <c r="K16" s="159"/>
      <c r="L16" s="159"/>
      <c r="M16" s="159"/>
      <c r="N16" s="159"/>
      <c r="O16" s="159"/>
    </row>
    <row r="17" spans="1:15">
      <c r="A17" s="159"/>
      <c r="B17" s="159"/>
      <c r="C17" s="159"/>
      <c r="D17" s="159"/>
      <c r="E17" s="159"/>
      <c r="F17" s="159"/>
      <c r="G17" s="159"/>
      <c r="H17" s="159"/>
      <c r="I17" s="159"/>
      <c r="J17" s="159"/>
      <c r="K17" s="159"/>
      <c r="L17" s="159"/>
      <c r="M17" s="159"/>
      <c r="N17" s="159"/>
      <c r="O17" s="159"/>
    </row>
    <row r="18" spans="1:15">
      <c r="A18" s="159"/>
      <c r="B18" s="159"/>
      <c r="C18" s="159"/>
      <c r="D18" s="159"/>
      <c r="E18" s="159"/>
      <c r="F18" s="159"/>
      <c r="G18" s="159"/>
      <c r="H18" s="159"/>
      <c r="I18" s="159"/>
      <c r="J18" s="159"/>
      <c r="K18" s="159"/>
      <c r="L18" s="159"/>
      <c r="M18" s="159"/>
      <c r="N18" s="159"/>
      <c r="O18" s="159"/>
    </row>
    <row r="19" spans="1:15">
      <c r="A19" s="159"/>
      <c r="B19" s="159"/>
      <c r="C19" s="159"/>
      <c r="D19" s="159"/>
      <c r="E19" s="159"/>
      <c r="F19" s="159"/>
      <c r="G19" s="159"/>
      <c r="H19" s="159"/>
      <c r="I19" s="159"/>
      <c r="J19" s="159"/>
      <c r="K19" s="159"/>
      <c r="L19" s="159"/>
      <c r="M19" s="159"/>
      <c r="N19" s="159"/>
      <c r="O19" s="159"/>
    </row>
    <row r="20" spans="1:15">
      <c r="A20" s="159"/>
      <c r="B20" s="159"/>
      <c r="C20" s="159"/>
      <c r="D20" s="159"/>
      <c r="E20" s="159"/>
      <c r="F20" s="159"/>
      <c r="G20" s="159"/>
      <c r="H20" s="159"/>
      <c r="I20" s="159"/>
      <c r="J20" s="159"/>
      <c r="K20" s="159"/>
      <c r="L20" s="159"/>
      <c r="M20" s="159"/>
      <c r="N20" s="159"/>
      <c r="O20" s="159"/>
    </row>
    <row r="21" spans="1:15">
      <c r="A21" s="159"/>
      <c r="B21" s="159"/>
      <c r="C21" s="159"/>
      <c r="D21" s="159"/>
      <c r="E21" s="159"/>
      <c r="F21" s="159"/>
      <c r="G21" s="159"/>
      <c r="H21" s="159"/>
      <c r="I21" s="159"/>
      <c r="J21" s="159"/>
      <c r="K21" s="159"/>
      <c r="L21" s="159"/>
      <c r="M21" s="159"/>
      <c r="N21" s="159"/>
      <c r="O21" s="159"/>
    </row>
    <row r="22" spans="1:15">
      <c r="A22" s="159"/>
      <c r="B22" s="159"/>
      <c r="C22" s="159"/>
      <c r="D22" s="159"/>
      <c r="E22" s="159"/>
      <c r="F22" s="159"/>
      <c r="G22" s="159"/>
      <c r="H22" s="159"/>
      <c r="I22" s="159"/>
      <c r="J22" s="159"/>
      <c r="K22" s="159"/>
      <c r="L22" s="159"/>
      <c r="M22" s="159"/>
      <c r="N22" s="159"/>
      <c r="O22" s="159"/>
    </row>
    <row r="23" spans="1:15">
      <c r="A23" s="159"/>
      <c r="B23" s="159"/>
      <c r="C23" s="159"/>
      <c r="D23" s="159"/>
      <c r="E23" s="159"/>
      <c r="F23" s="159"/>
      <c r="G23" s="159"/>
      <c r="H23" s="159"/>
      <c r="I23" s="159"/>
      <c r="J23" s="159"/>
      <c r="K23" s="159"/>
      <c r="L23" s="159"/>
      <c r="M23" s="159"/>
      <c r="N23" s="159"/>
      <c r="O23" s="159"/>
    </row>
    <row r="24" spans="1:15">
      <c r="A24" s="159"/>
      <c r="B24" s="159"/>
      <c r="C24" s="159"/>
      <c r="D24" s="159"/>
      <c r="E24" s="159"/>
      <c r="F24" s="159"/>
      <c r="G24" s="159"/>
      <c r="H24" s="159"/>
      <c r="I24" s="159"/>
      <c r="J24" s="159"/>
      <c r="K24" s="159"/>
      <c r="L24" s="159"/>
      <c r="M24" s="159"/>
      <c r="N24" s="159"/>
      <c r="O24" s="159"/>
    </row>
    <row r="25" spans="1:15">
      <c r="A25" s="159"/>
      <c r="B25" s="159"/>
      <c r="C25" s="159"/>
      <c r="D25" s="159"/>
      <c r="E25" s="159"/>
      <c r="F25" s="159"/>
      <c r="G25" s="159"/>
      <c r="H25" s="159"/>
      <c r="I25" s="159"/>
      <c r="J25" s="159"/>
      <c r="K25" s="159"/>
      <c r="L25" s="159"/>
      <c r="M25" s="159"/>
      <c r="N25" s="159"/>
      <c r="O25" s="159"/>
    </row>
    <row r="26" spans="1:15">
      <c r="A26" s="159"/>
      <c r="B26" s="159"/>
      <c r="C26" s="159"/>
      <c r="D26" s="159"/>
      <c r="E26" s="159"/>
      <c r="F26" s="159"/>
      <c r="G26" s="159"/>
      <c r="H26" s="159"/>
      <c r="I26" s="159"/>
      <c r="J26" s="159"/>
      <c r="K26" s="159"/>
      <c r="L26" s="159"/>
      <c r="M26" s="159"/>
      <c r="N26" s="159"/>
      <c r="O26" s="159"/>
    </row>
    <row r="27" spans="1:15">
      <c r="A27" s="159"/>
      <c r="B27" s="159"/>
      <c r="C27" s="159"/>
      <c r="D27" s="159"/>
      <c r="E27" s="159"/>
      <c r="F27" s="159"/>
      <c r="G27" s="159"/>
      <c r="H27" s="159"/>
      <c r="I27" s="159"/>
      <c r="J27" s="159"/>
      <c r="K27" s="159"/>
      <c r="L27" s="159"/>
      <c r="M27" s="159"/>
      <c r="N27" s="159"/>
      <c r="O27" s="159"/>
    </row>
    <row r="28" spans="1:15">
      <c r="A28" s="159"/>
      <c r="B28" s="159"/>
      <c r="C28" s="159"/>
      <c r="D28" s="159"/>
      <c r="E28" s="159"/>
      <c r="F28" s="159"/>
      <c r="G28" s="159"/>
      <c r="H28" s="159"/>
      <c r="I28" s="159"/>
      <c r="J28" s="159"/>
      <c r="K28" s="159"/>
      <c r="L28" s="159"/>
      <c r="M28" s="159"/>
      <c r="N28" s="159"/>
      <c r="O28" s="159"/>
    </row>
    <row r="29" spans="1:15">
      <c r="A29" s="159"/>
      <c r="B29" s="159"/>
      <c r="C29" s="159"/>
      <c r="D29" s="159"/>
      <c r="E29" s="159"/>
      <c r="F29" s="159"/>
      <c r="G29" s="159"/>
      <c r="H29" s="159"/>
      <c r="I29" s="159"/>
      <c r="J29" s="159"/>
      <c r="K29" s="159"/>
      <c r="L29" s="159"/>
      <c r="M29" s="159"/>
      <c r="N29" s="159"/>
      <c r="O29" s="159"/>
    </row>
    <row r="30" spans="1:15">
      <c r="A30" s="159"/>
      <c r="B30" s="159"/>
      <c r="C30" s="159"/>
      <c r="D30" s="159"/>
      <c r="E30" s="159"/>
      <c r="F30" s="159"/>
      <c r="G30" s="159"/>
      <c r="H30" s="159"/>
      <c r="I30" s="159"/>
      <c r="J30" s="159"/>
      <c r="K30" s="159"/>
      <c r="L30" s="159"/>
      <c r="M30" s="159"/>
      <c r="N30" s="159"/>
      <c r="O30" s="159"/>
    </row>
    <row r="31" spans="1:15">
      <c r="A31" s="159"/>
      <c r="B31" s="159"/>
      <c r="C31" s="159"/>
      <c r="D31" s="159"/>
      <c r="E31" s="159"/>
      <c r="F31" s="159"/>
      <c r="G31" s="159"/>
      <c r="H31" s="159"/>
      <c r="I31" s="159"/>
      <c r="J31" s="159"/>
      <c r="K31" s="159"/>
      <c r="L31" s="159"/>
      <c r="M31" s="159"/>
      <c r="N31" s="159"/>
      <c r="O31" s="159"/>
    </row>
    <row r="32" spans="1:15">
      <c r="A32" s="159"/>
      <c r="B32" s="159"/>
      <c r="C32" s="159"/>
      <c r="D32" s="159"/>
      <c r="E32" s="159"/>
      <c r="F32" s="159"/>
      <c r="G32" s="159"/>
      <c r="H32" s="159"/>
      <c r="I32" s="159"/>
      <c r="J32" s="159"/>
      <c r="K32" s="159"/>
      <c r="L32" s="159"/>
      <c r="M32" s="159"/>
      <c r="N32" s="159"/>
      <c r="O32" s="159"/>
    </row>
    <row r="33" spans="1:15">
      <c r="A33" s="159"/>
      <c r="B33" s="159"/>
      <c r="C33" s="159"/>
      <c r="D33" s="159"/>
      <c r="E33" s="159"/>
      <c r="F33" s="159"/>
      <c r="G33" s="159"/>
      <c r="H33" s="159"/>
      <c r="I33" s="159"/>
      <c r="J33" s="159"/>
      <c r="K33" s="159"/>
      <c r="L33" s="159"/>
      <c r="M33" s="159"/>
      <c r="N33" s="159"/>
      <c r="O33" s="159"/>
    </row>
    <row r="34" spans="1:15">
      <c r="A34" s="159"/>
      <c r="B34" s="159"/>
      <c r="C34" s="159"/>
      <c r="D34" s="159"/>
      <c r="E34" s="159"/>
      <c r="F34" s="159"/>
      <c r="G34" s="159"/>
      <c r="H34" s="159"/>
      <c r="I34" s="159"/>
      <c r="J34" s="159"/>
      <c r="K34" s="159"/>
      <c r="L34" s="159"/>
      <c r="M34" s="159"/>
      <c r="N34" s="159"/>
      <c r="O34" s="159"/>
    </row>
    <row r="35" spans="1:15">
      <c r="A35" s="159"/>
      <c r="B35" s="159"/>
      <c r="C35" s="159"/>
      <c r="D35" s="159"/>
      <c r="E35" s="159"/>
      <c r="F35" s="159"/>
      <c r="G35" s="159"/>
      <c r="H35" s="159"/>
      <c r="I35" s="159"/>
      <c r="J35" s="159"/>
      <c r="K35" s="159"/>
      <c r="L35" s="159"/>
      <c r="M35" s="159"/>
      <c r="N35" s="159"/>
      <c r="O35" s="159"/>
    </row>
    <row r="36" spans="1:15">
      <c r="A36" s="159"/>
      <c r="B36" s="159"/>
      <c r="C36" s="159"/>
      <c r="D36" s="159"/>
      <c r="E36" s="159"/>
      <c r="F36" s="159"/>
      <c r="G36" s="159"/>
      <c r="H36" s="159"/>
      <c r="I36" s="159"/>
      <c r="J36" s="159"/>
      <c r="K36" s="159"/>
      <c r="L36" s="159"/>
      <c r="M36" s="159"/>
      <c r="N36" s="159"/>
      <c r="O36" s="159"/>
    </row>
    <row r="37" spans="1:15">
      <c r="A37" s="159"/>
      <c r="B37" s="159"/>
      <c r="C37" s="159"/>
      <c r="D37" s="159"/>
      <c r="E37" s="159"/>
      <c r="F37" s="159"/>
      <c r="G37" s="159"/>
      <c r="H37" s="159"/>
      <c r="I37" s="159"/>
      <c r="J37" s="159"/>
      <c r="K37" s="159"/>
      <c r="L37" s="159"/>
      <c r="M37" s="159"/>
      <c r="N37" s="159"/>
      <c r="O37" s="159"/>
    </row>
    <row r="38" spans="1:15">
      <c r="A38" s="159"/>
      <c r="B38" s="159"/>
      <c r="C38" s="159"/>
      <c r="D38" s="159"/>
      <c r="E38" s="159"/>
      <c r="F38" s="159"/>
      <c r="G38" s="159"/>
      <c r="H38" s="159"/>
      <c r="I38" s="159"/>
      <c r="J38" s="159"/>
      <c r="K38" s="159"/>
      <c r="L38" s="159"/>
      <c r="M38" s="159"/>
      <c r="N38" s="159"/>
      <c r="O38" s="159"/>
    </row>
    <row r="39" spans="1:15">
      <c r="A39" s="159"/>
      <c r="B39" s="159"/>
      <c r="C39" s="159"/>
      <c r="D39" s="159"/>
      <c r="E39" s="159"/>
      <c r="F39" s="159"/>
      <c r="G39" s="159"/>
      <c r="H39" s="159"/>
      <c r="I39" s="159"/>
      <c r="J39" s="159"/>
      <c r="K39" s="159"/>
      <c r="L39" s="159"/>
      <c r="M39" s="159"/>
      <c r="N39" s="159"/>
      <c r="O39" s="159"/>
    </row>
    <row r="40" spans="1:15">
      <c r="A40" s="159"/>
      <c r="B40" s="159"/>
      <c r="C40" s="159"/>
      <c r="D40" s="159"/>
      <c r="E40" s="159"/>
      <c r="F40" s="159"/>
      <c r="G40" s="159"/>
      <c r="H40" s="159"/>
      <c r="I40" s="159"/>
      <c r="J40" s="159"/>
      <c r="K40" s="159"/>
      <c r="L40" s="159"/>
      <c r="M40" s="159"/>
      <c r="N40" s="159"/>
      <c r="O40" s="159"/>
    </row>
    <row r="41" spans="1:15">
      <c r="A41" s="159"/>
      <c r="B41" s="159"/>
      <c r="C41" s="159"/>
      <c r="D41" s="159"/>
      <c r="E41" s="159"/>
      <c r="F41" s="159"/>
      <c r="G41" s="159"/>
      <c r="H41" s="159"/>
      <c r="I41" s="159"/>
      <c r="J41" s="159"/>
      <c r="K41" s="159"/>
      <c r="L41" s="159"/>
      <c r="M41" s="159"/>
      <c r="N41" s="159"/>
      <c r="O41" s="159"/>
    </row>
    <row r="42" spans="1:15">
      <c r="A42" s="159"/>
      <c r="B42" s="159"/>
      <c r="C42" s="159"/>
      <c r="D42" s="159"/>
      <c r="E42" s="159"/>
      <c r="F42" s="159"/>
      <c r="G42" s="159"/>
      <c r="H42" s="159"/>
      <c r="I42" s="159"/>
      <c r="J42" s="159"/>
      <c r="K42" s="159"/>
      <c r="L42" s="159"/>
      <c r="M42" s="159"/>
      <c r="N42" s="159"/>
      <c r="O42" s="159"/>
    </row>
    <row r="43" spans="1:15">
      <c r="A43" s="159"/>
      <c r="B43" s="159"/>
      <c r="C43" s="159"/>
      <c r="D43" s="159"/>
      <c r="E43" s="159"/>
      <c r="F43" s="159"/>
      <c r="G43" s="159"/>
      <c r="H43" s="159"/>
      <c r="I43" s="159"/>
      <c r="J43" s="159"/>
      <c r="K43" s="159"/>
      <c r="L43" s="159"/>
      <c r="M43" s="159"/>
      <c r="N43" s="159"/>
      <c r="O43" s="159"/>
    </row>
    <row r="44" spans="1:15">
      <c r="A44" s="159"/>
      <c r="B44" s="159"/>
      <c r="C44" s="159"/>
      <c r="D44" s="159"/>
      <c r="E44" s="159"/>
      <c r="F44" s="159"/>
      <c r="G44" s="159"/>
      <c r="H44" s="159"/>
      <c r="I44" s="159"/>
      <c r="J44" s="159"/>
      <c r="K44" s="159"/>
      <c r="L44" s="159"/>
      <c r="M44" s="159"/>
      <c r="N44" s="159"/>
      <c r="O44" s="159"/>
    </row>
  </sheetData>
  <mergeCells count="2">
    <mergeCell ref="B4:C4"/>
    <mergeCell ref="A10:C10"/>
  </mergeCells>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49"/>
  <sheetViews>
    <sheetView tabSelected="1" view="pageBreakPreview" zoomScaleNormal="100" zoomScaleSheetLayoutView="100" workbookViewId="0">
      <selection activeCell="D7" sqref="D7:F9"/>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8.3984375" style="2" customWidth="1"/>
    <col min="12" max="12" width="20.69921875" style="2" customWidth="1"/>
    <col min="13" max="13" width="9.09765625" style="2" customWidth="1"/>
    <col min="14" max="14" width="20.69921875" style="2" customWidth="1"/>
    <col min="15" max="15" width="9.69921875" style="2" customWidth="1"/>
    <col min="16" max="16" width="20.59765625" style="2" hidden="1" customWidth="1"/>
    <col min="17" max="17" width="9.69921875" style="2" hidden="1" customWidth="1"/>
    <col min="18" max="18" width="9.69921875" style="2" customWidth="1"/>
    <col min="19" max="19" width="13.69921875" style="3" customWidth="1"/>
    <col min="20" max="20" width="19.8984375" style="2" customWidth="1"/>
    <col min="21" max="21" width="10.5" style="35" customWidth="1"/>
    <col min="22" max="22" width="11.3984375" style="2" customWidth="1"/>
    <col min="23" max="23" width="8.09765625" style="2" customWidth="1"/>
    <col min="24" max="16384" width="8.09765625" style="2"/>
  </cols>
  <sheetData>
    <row r="1" spans="1:22" ht="19.5" customHeight="1" thickBot="1">
      <c r="A1" s="1" t="s">
        <v>
96</v>
      </c>
    </row>
    <row r="2" spans="1:22" ht="19.5" customHeight="1" thickBot="1">
      <c r="A2" s="1"/>
      <c r="L2" s="308" t="s">
        <v>
93</v>
      </c>
      <c r="M2" s="309"/>
      <c r="N2" s="297"/>
      <c r="O2" s="297"/>
    </row>
    <row r="3" spans="1:22" ht="21.75" customHeight="1" thickBot="1">
      <c r="L3" s="304" t="s">
        <v>
77</v>
      </c>
      <c r="M3" s="305"/>
      <c r="N3" s="298" t="s">
        <v>
78</v>
      </c>
      <c r="O3" s="299"/>
      <c r="S3" s="3" t="s">
        <v>
78</v>
      </c>
      <c r="T3" s="10" t="s">
        <v>
76</v>
      </c>
      <c r="U3" s="36" t="s">
        <v>
21</v>
      </c>
    </row>
    <row r="4" spans="1:22" ht="16.5" customHeight="1" thickBot="1">
      <c r="A4" s="36" t="s">
        <v>
121</v>
      </c>
      <c r="L4" s="306" t="s">
        <v>
22</v>
      </c>
      <c r="M4" s="307"/>
      <c r="N4" s="300"/>
      <c r="O4" s="301"/>
      <c r="S4" s="37">
        <v>
1</v>
      </c>
      <c r="U4" s="261">
        <v>
1</v>
      </c>
      <c r="V4" s="38">
        <v>
0.1</v>
      </c>
    </row>
    <row r="5" spans="1:22" ht="5.25" customHeight="1" thickBot="1">
      <c r="A5" s="12"/>
      <c r="B5" s="12"/>
      <c r="C5" s="12"/>
      <c r="L5" s="115"/>
      <c r="M5" s="102"/>
      <c r="N5" s="302"/>
      <c r="O5" s="303"/>
      <c r="S5" s="263">
        <v>
0.23</v>
      </c>
      <c r="U5" s="262"/>
    </row>
    <row r="6" spans="1:22" ht="27.75" customHeight="1" thickBot="1">
      <c r="A6" s="284" t="s">
        <v>
23</v>
      </c>
      <c r="B6" s="285"/>
      <c r="C6" s="285"/>
      <c r="D6" s="285"/>
      <c r="E6" s="285"/>
      <c r="F6" s="285"/>
      <c r="G6" s="285" t="s">
        <v>
0</v>
      </c>
      <c r="H6" s="285"/>
      <c r="I6" s="286" t="s">
        <v>
24</v>
      </c>
      <c r="J6" s="287"/>
      <c r="K6" s="288"/>
      <c r="L6" s="285" t="s">
        <v>
80</v>
      </c>
      <c r="M6" s="285"/>
      <c r="N6" s="285" t="s">
        <v>
25</v>
      </c>
      <c r="O6" s="289"/>
      <c r="P6" s="264" t="s">
        <v>
80</v>
      </c>
      <c r="Q6" s="265"/>
      <c r="S6" s="263"/>
    </row>
    <row r="7" spans="1:22" ht="32.25" customHeight="1">
      <c r="A7" s="290" t="s">
        <v>
26</v>
      </c>
      <c r="B7" s="278" t="s">
        <v>
27</v>
      </c>
      <c r="C7" s="280" t="s">
        <v>
1</v>
      </c>
      <c r="D7" s="282" t="s">
        <v>
28</v>
      </c>
      <c r="E7" s="282"/>
      <c r="F7" s="282"/>
      <c r="G7" s="42"/>
      <c r="H7" s="39" t="s">
        <v>
4</v>
      </c>
      <c r="I7" s="39" t="s">
        <v>
3</v>
      </c>
      <c r="J7" s="40">
        <f>
S7*U4</f>
        <v>
168000</v>
      </c>
      <c r="K7" s="41" t="s">
        <v>
29</v>
      </c>
      <c r="L7" s="43">
        <f>
G7*J7</f>
        <v>
0</v>
      </c>
      <c r="M7" s="44" t="s">
        <v>
12</v>
      </c>
      <c r="N7" s="111"/>
      <c r="O7" s="44" t="s">
        <v>
12</v>
      </c>
      <c r="P7" s="43">
        <f>
J7*L7</f>
        <v>
0</v>
      </c>
      <c r="Q7" s="44" t="s">
        <v>
12</v>
      </c>
      <c r="S7" s="5">
        <v>
168000</v>
      </c>
      <c r="U7" s="45">
        <f>
J7*L7</f>
        <v>
0</v>
      </c>
    </row>
    <row r="8" spans="1:22" ht="32.25" customHeight="1">
      <c r="A8" s="291"/>
      <c r="B8" s="279"/>
      <c r="C8" s="281"/>
      <c r="D8" s="283"/>
      <c r="E8" s="283"/>
      <c r="F8" s="283"/>
      <c r="G8" s="49"/>
      <c r="H8" s="46" t="s">
        <v>
4</v>
      </c>
      <c r="I8" s="46" t="s">
        <v>
7</v>
      </c>
      <c r="J8" s="47">
        <f>
S8*U4</f>
        <v>
128000</v>
      </c>
      <c r="K8" s="48" t="s">
        <v>
29</v>
      </c>
      <c r="L8" s="50">
        <f>
G8*J8</f>
        <v>
0</v>
      </c>
      <c r="M8" s="51" t="s">
        <v>
12</v>
      </c>
      <c r="N8" s="112"/>
      <c r="O8" s="51" t="s">
        <v>
12</v>
      </c>
      <c r="P8" s="50">
        <f>
J8*L8</f>
        <v>
0</v>
      </c>
      <c r="Q8" s="51" t="s">
        <v>
12</v>
      </c>
      <c r="S8" s="6">
        <v>
128000</v>
      </c>
      <c r="U8" s="45">
        <f t="shared" ref="U8:U17" si="0">
J8*L8</f>
        <v>
0</v>
      </c>
    </row>
    <row r="9" spans="1:22" ht="32.25" customHeight="1">
      <c r="A9" s="291"/>
      <c r="B9" s="279"/>
      <c r="C9" s="281"/>
      <c r="D9" s="283"/>
      <c r="E9" s="283"/>
      <c r="F9" s="283"/>
      <c r="G9" s="52"/>
      <c r="H9" s="32" t="s">
        <v>
4</v>
      </c>
      <c r="I9" s="27" t="s">
        <v>
8</v>
      </c>
      <c r="J9" s="28">
        <f>
S9*U4</f>
        <v>
112000</v>
      </c>
      <c r="K9" s="31" t="s">
        <v>
29</v>
      </c>
      <c r="L9" s="50">
        <f t="shared" ref="L9:L17" si="1">
G9*J9</f>
        <v>
0</v>
      </c>
      <c r="M9" s="51" t="s">
        <v>
12</v>
      </c>
      <c r="N9" s="112"/>
      <c r="O9" s="51" t="s">
        <v>
12</v>
      </c>
      <c r="P9" s="50">
        <f t="shared" ref="P9:P22" si="2">
J9*L9</f>
        <v>
0</v>
      </c>
      <c r="Q9" s="51" t="s">
        <v>
12</v>
      </c>
      <c r="S9" s="7">
        <v>
112000</v>
      </c>
      <c r="U9" s="45">
        <f t="shared" si="0"/>
        <v>
0</v>
      </c>
    </row>
    <row r="10" spans="1:22" ht="32.25" customHeight="1">
      <c r="A10" s="291"/>
      <c r="B10" s="279"/>
      <c r="C10" s="281"/>
      <c r="D10" s="283" t="s">
        <v>
30</v>
      </c>
      <c r="E10" s="283"/>
      <c r="F10" s="283"/>
      <c r="G10" s="56"/>
      <c r="H10" s="53" t="s">
        <v>
4</v>
      </c>
      <c r="I10" s="53" t="s">
        <v>
3</v>
      </c>
      <c r="J10" s="54">
        <f>
S10*U4</f>
        <v>
168000</v>
      </c>
      <c r="K10" s="55" t="s">
        <v>
29</v>
      </c>
      <c r="L10" s="50">
        <f>
G10*J10</f>
        <v>
0</v>
      </c>
      <c r="M10" s="51" t="s">
        <v>
12</v>
      </c>
      <c r="N10" s="112"/>
      <c r="O10" s="51" t="s">
        <v>
12</v>
      </c>
      <c r="P10" s="50">
        <f t="shared" si="2"/>
        <v>
0</v>
      </c>
      <c r="Q10" s="51" t="s">
        <v>
12</v>
      </c>
      <c r="S10" s="5">
        <v>
168000</v>
      </c>
      <c r="U10" s="45">
        <f t="shared" si="0"/>
        <v>
0</v>
      </c>
    </row>
    <row r="11" spans="1:22" ht="32.25" customHeight="1">
      <c r="A11" s="291"/>
      <c r="B11" s="279"/>
      <c r="C11" s="281"/>
      <c r="D11" s="283"/>
      <c r="E11" s="283"/>
      <c r="F11" s="283"/>
      <c r="G11" s="49"/>
      <c r="H11" s="46" t="s">
        <v>
4</v>
      </c>
      <c r="I11" s="46" t="s">
        <v>
7</v>
      </c>
      <c r="J11" s="47">
        <f>
S11*U4</f>
        <v>
128000</v>
      </c>
      <c r="K11" s="48" t="s">
        <v>
29</v>
      </c>
      <c r="L11" s="50">
        <f t="shared" si="1"/>
        <v>
0</v>
      </c>
      <c r="M11" s="51" t="s">
        <v>
12</v>
      </c>
      <c r="N11" s="112"/>
      <c r="O11" s="51" t="s">
        <v>
12</v>
      </c>
      <c r="P11" s="50">
        <f t="shared" si="2"/>
        <v>
0</v>
      </c>
      <c r="Q11" s="51" t="s">
        <v>
12</v>
      </c>
      <c r="S11" s="6">
        <v>
128000</v>
      </c>
      <c r="U11" s="45">
        <f t="shared" si="0"/>
        <v>
0</v>
      </c>
    </row>
    <row r="12" spans="1:22" ht="32.25" customHeight="1">
      <c r="A12" s="291"/>
      <c r="B12" s="279"/>
      <c r="C12" s="281"/>
      <c r="D12" s="283"/>
      <c r="E12" s="283"/>
      <c r="F12" s="283"/>
      <c r="G12" s="52"/>
      <c r="H12" s="32" t="s">
        <v>
4</v>
      </c>
      <c r="I12" s="27" t="s">
        <v>
31</v>
      </c>
      <c r="J12" s="28">
        <f>
S12*U4</f>
        <v>
112000</v>
      </c>
      <c r="K12" s="31" t="s">
        <v>
29</v>
      </c>
      <c r="L12" s="50">
        <f t="shared" si="1"/>
        <v>
0</v>
      </c>
      <c r="M12" s="51" t="s">
        <v>
12</v>
      </c>
      <c r="N12" s="112"/>
      <c r="O12" s="51" t="s">
        <v>
12</v>
      </c>
      <c r="P12" s="50">
        <f t="shared" si="2"/>
        <v>
0</v>
      </c>
      <c r="Q12" s="51" t="s">
        <v>
12</v>
      </c>
      <c r="S12" s="7">
        <v>
112000</v>
      </c>
      <c r="U12" s="45">
        <f t="shared" si="0"/>
        <v>
0</v>
      </c>
    </row>
    <row r="13" spans="1:22" ht="32.25" customHeight="1">
      <c r="A13" s="291"/>
      <c r="B13" s="279"/>
      <c r="C13" s="281"/>
      <c r="D13" s="283" t="s">
        <v>
2</v>
      </c>
      <c r="E13" s="283"/>
      <c r="F13" s="283"/>
      <c r="G13" s="56"/>
      <c r="H13" s="53" t="s">
        <v>
9</v>
      </c>
      <c r="I13" s="53" t="s">
        <v>
3</v>
      </c>
      <c r="J13" s="54">
        <f>
S13*U4</f>
        <v>
64000</v>
      </c>
      <c r="K13" s="55" t="s">
        <v>
32</v>
      </c>
      <c r="L13" s="50">
        <f t="shared" si="1"/>
        <v>
0</v>
      </c>
      <c r="M13" s="51" t="s">
        <v>
12</v>
      </c>
      <c r="N13" s="112"/>
      <c r="O13" s="51" t="s">
        <v>
12</v>
      </c>
      <c r="P13" s="50">
        <f t="shared" si="2"/>
        <v>
0</v>
      </c>
      <c r="Q13" s="51" t="s">
        <v>
12</v>
      </c>
      <c r="S13" s="5">
        <v>
64000</v>
      </c>
      <c r="U13" s="45">
        <f t="shared" si="0"/>
        <v>
0</v>
      </c>
    </row>
    <row r="14" spans="1:22" ht="32.25" customHeight="1">
      <c r="A14" s="291"/>
      <c r="B14" s="279"/>
      <c r="C14" s="281"/>
      <c r="D14" s="283"/>
      <c r="E14" s="283"/>
      <c r="F14" s="283"/>
      <c r="G14" s="49"/>
      <c r="H14" s="46" t="s">
        <v>
9</v>
      </c>
      <c r="I14" s="46" t="s">
        <v>
7</v>
      </c>
      <c r="J14" s="47">
        <f>
S14*U4</f>
        <v>
48000</v>
      </c>
      <c r="K14" s="48" t="s">
        <v>
32</v>
      </c>
      <c r="L14" s="50">
        <f t="shared" si="1"/>
        <v>
0</v>
      </c>
      <c r="M14" s="51" t="s">
        <v>
12</v>
      </c>
      <c r="N14" s="112"/>
      <c r="O14" s="51" t="s">
        <v>
12</v>
      </c>
      <c r="P14" s="50">
        <f t="shared" si="2"/>
        <v>
0</v>
      </c>
      <c r="Q14" s="51" t="s">
        <v>
12</v>
      </c>
      <c r="S14" s="6">
        <v>
48000</v>
      </c>
      <c r="U14" s="45">
        <f t="shared" si="0"/>
        <v>
0</v>
      </c>
    </row>
    <row r="15" spans="1:22" ht="32.25" customHeight="1">
      <c r="A15" s="291"/>
      <c r="B15" s="279"/>
      <c r="C15" s="281"/>
      <c r="D15" s="283"/>
      <c r="E15" s="283"/>
      <c r="F15" s="283"/>
      <c r="G15" s="52"/>
      <c r="H15" s="32" t="s">
        <v>
9</v>
      </c>
      <c r="I15" s="27" t="s">
        <v>
8</v>
      </c>
      <c r="J15" s="28">
        <f>
S15*U4</f>
        <v>
16000</v>
      </c>
      <c r="K15" s="31" t="s">
        <v>
32</v>
      </c>
      <c r="L15" s="50">
        <f t="shared" si="1"/>
        <v>
0</v>
      </c>
      <c r="M15" s="51" t="s">
        <v>
12</v>
      </c>
      <c r="N15" s="112"/>
      <c r="O15" s="51" t="s">
        <v>
12</v>
      </c>
      <c r="P15" s="50">
        <f t="shared" si="2"/>
        <v>
0</v>
      </c>
      <c r="Q15" s="51" t="s">
        <v>
12</v>
      </c>
      <c r="S15" s="7">
        <v>
16000</v>
      </c>
      <c r="U15" s="45">
        <f t="shared" si="0"/>
        <v>
0</v>
      </c>
    </row>
    <row r="16" spans="1:22" ht="32.25" customHeight="1">
      <c r="A16" s="291"/>
      <c r="B16" s="279"/>
      <c r="C16" s="279" t="s">
        <v>
10</v>
      </c>
      <c r="D16" s="283" t="s">
        <v>
11</v>
      </c>
      <c r="E16" s="283"/>
      <c r="F16" s="283"/>
      <c r="G16" s="56"/>
      <c r="H16" s="53" t="s">
        <v>
4</v>
      </c>
      <c r="I16" s="53" t="s">
        <v>
3</v>
      </c>
      <c r="J16" s="54">
        <f>
S16*U4</f>
        <v>
256000</v>
      </c>
      <c r="K16" s="55" t="s">
        <v>
29</v>
      </c>
      <c r="L16" s="50">
        <f t="shared" si="1"/>
        <v>
0</v>
      </c>
      <c r="M16" s="51" t="s">
        <v>
12</v>
      </c>
      <c r="N16" s="112"/>
      <c r="O16" s="51" t="s">
        <v>
12</v>
      </c>
      <c r="P16" s="50">
        <f t="shared" si="2"/>
        <v>
0</v>
      </c>
      <c r="Q16" s="51" t="s">
        <v>
12</v>
      </c>
      <c r="S16" s="5">
        <v>
256000</v>
      </c>
      <c r="U16" s="45">
        <f t="shared" si="0"/>
        <v>
0</v>
      </c>
    </row>
    <row r="17" spans="1:23" ht="32.25" customHeight="1">
      <c r="A17" s="291"/>
      <c r="B17" s="279"/>
      <c r="C17" s="279"/>
      <c r="D17" s="283"/>
      <c r="E17" s="283"/>
      <c r="F17" s="283"/>
      <c r="G17" s="52"/>
      <c r="H17" s="32" t="s">
        <v>
4</v>
      </c>
      <c r="I17" s="27" t="s">
        <v>
8</v>
      </c>
      <c r="J17" s="28">
        <f>
S17*U4</f>
        <v>
224000</v>
      </c>
      <c r="K17" s="31" t="s">
        <v>
29</v>
      </c>
      <c r="L17" s="50">
        <f t="shared" si="1"/>
        <v>
0</v>
      </c>
      <c r="M17" s="51" t="s">
        <v>
12</v>
      </c>
      <c r="N17" s="112"/>
      <c r="O17" s="51" t="s">
        <v>
12</v>
      </c>
      <c r="P17" s="50">
        <f t="shared" si="2"/>
        <v>
0</v>
      </c>
      <c r="Q17" s="51" t="s">
        <v>
12</v>
      </c>
      <c r="S17" s="7">
        <v>
224000</v>
      </c>
      <c r="U17" s="45">
        <f t="shared" si="0"/>
        <v>
0</v>
      </c>
    </row>
    <row r="18" spans="1:23" ht="32.25" customHeight="1">
      <c r="A18" s="291"/>
      <c r="B18" s="266" t="s">
        <v>
79</v>
      </c>
      <c r="C18" s="267"/>
      <c r="D18" s="266" t="s">
        <v>
33</v>
      </c>
      <c r="E18" s="267"/>
      <c r="F18" s="53" t="s">
        <v>
34</v>
      </c>
      <c r="G18" s="58"/>
      <c r="H18" s="53" t="s">
        <v>
36</v>
      </c>
      <c r="I18" s="274">
        <f>
IF(N$3="一戸建ての住宅",S$18,T$18)</f>
        <v>
136000</v>
      </c>
      <c r="J18" s="275"/>
      <c r="K18" s="57" t="s">
        <v>
35</v>
      </c>
      <c r="L18" s="50">
        <f t="shared" ref="L18:L22" si="3">
G18*I18</f>
        <v>
0</v>
      </c>
      <c r="M18" s="51" t="s">
        <v>
12</v>
      </c>
      <c r="N18" s="112"/>
      <c r="O18" s="51" t="s">
        <v>
12</v>
      </c>
      <c r="P18" s="50">
        <f t="shared" si="2"/>
        <v>
0</v>
      </c>
      <c r="Q18" s="51" t="s">
        <v>
12</v>
      </c>
      <c r="S18" s="5">
        <v>
136000</v>
      </c>
      <c r="T18" s="59">
        <v>
480000</v>
      </c>
      <c r="U18" s="45">
        <f>
I18*L18</f>
        <v>
0</v>
      </c>
    </row>
    <row r="19" spans="1:23" ht="32.25" customHeight="1">
      <c r="A19" s="291"/>
      <c r="B19" s="268"/>
      <c r="C19" s="269"/>
      <c r="D19" s="272"/>
      <c r="E19" s="273"/>
      <c r="F19" s="27" t="s">
        <v>
37</v>
      </c>
      <c r="G19" s="61"/>
      <c r="H19" s="32" t="s">
        <v>
36</v>
      </c>
      <c r="I19" s="276">
        <f>
IF(N$3="一戸建ての住宅",S19,T19)*U4</f>
        <v>
204000</v>
      </c>
      <c r="J19" s="277"/>
      <c r="K19" s="60" t="s">
        <v>
35</v>
      </c>
      <c r="L19" s="50">
        <f t="shared" si="3"/>
        <v>
0</v>
      </c>
      <c r="M19" s="51" t="s">
        <v>
12</v>
      </c>
      <c r="N19" s="112"/>
      <c r="O19" s="51" t="s">
        <v>
12</v>
      </c>
      <c r="P19" s="50">
        <f t="shared" si="2"/>
        <v>
0</v>
      </c>
      <c r="Q19" s="51" t="s">
        <v>
12</v>
      </c>
      <c r="S19" s="6">
        <v>
204000</v>
      </c>
      <c r="T19" s="62">
        <v>
741000</v>
      </c>
      <c r="U19" s="45">
        <f t="shared" ref="U19:U23" si="4">
I19*L19</f>
        <v>
0</v>
      </c>
    </row>
    <row r="20" spans="1:23" ht="32.25" customHeight="1">
      <c r="A20" s="291"/>
      <c r="B20" s="268"/>
      <c r="C20" s="269"/>
      <c r="D20" s="266" t="s">
        <v>
38</v>
      </c>
      <c r="E20" s="267"/>
      <c r="F20" s="53" t="s">
        <v>
34</v>
      </c>
      <c r="G20" s="58"/>
      <c r="H20" s="53" t="s">
        <v>
36</v>
      </c>
      <c r="I20" s="274">
        <f>
IF(N3="一戸建ての住宅",S20,T20)*U4</f>
        <v>
48000</v>
      </c>
      <c r="J20" s="275"/>
      <c r="K20" s="57" t="s">
        <v>
35</v>
      </c>
      <c r="L20" s="50">
        <f t="shared" si="3"/>
        <v>
0</v>
      </c>
      <c r="M20" s="51" t="s">
        <v>
12</v>
      </c>
      <c r="N20" s="112"/>
      <c r="O20" s="51" t="s">
        <v>
12</v>
      </c>
      <c r="P20" s="50">
        <f t="shared" si="2"/>
        <v>
0</v>
      </c>
      <c r="Q20" s="51" t="s">
        <v>
12</v>
      </c>
      <c r="S20" s="6">
        <v>
48000</v>
      </c>
      <c r="T20" s="62">
        <v>
72000</v>
      </c>
      <c r="U20" s="45">
        <f t="shared" si="4"/>
        <v>
0</v>
      </c>
    </row>
    <row r="21" spans="1:23" ht="32.25" customHeight="1">
      <c r="A21" s="291"/>
      <c r="B21" s="268"/>
      <c r="C21" s="269"/>
      <c r="D21" s="272"/>
      <c r="E21" s="273"/>
      <c r="F21" s="27" t="s">
        <v>
37</v>
      </c>
      <c r="G21" s="64"/>
      <c r="H21" s="32" t="s">
        <v>
36</v>
      </c>
      <c r="I21" s="276">
        <f>
IF(N3="一戸建ての住宅",S21,T21)*U4</f>
        <v>
82000</v>
      </c>
      <c r="J21" s="277"/>
      <c r="K21" s="63" t="s">
        <v>
35</v>
      </c>
      <c r="L21" s="50">
        <f t="shared" si="3"/>
        <v>
0</v>
      </c>
      <c r="M21" s="51" t="s">
        <v>
12</v>
      </c>
      <c r="N21" s="112"/>
      <c r="O21" s="51" t="s">
        <v>
12</v>
      </c>
      <c r="P21" s="50">
        <f t="shared" si="2"/>
        <v>
0</v>
      </c>
      <c r="Q21" s="51" t="s">
        <v>
12</v>
      </c>
      <c r="S21" s="6">
        <v>
82000</v>
      </c>
      <c r="T21" s="62">
        <v>
115000</v>
      </c>
      <c r="U21" s="45">
        <f t="shared" si="4"/>
        <v>
0</v>
      </c>
    </row>
    <row r="22" spans="1:23" ht="32.25" customHeight="1">
      <c r="A22" s="291"/>
      <c r="B22" s="268"/>
      <c r="C22" s="269"/>
      <c r="D22" s="266" t="s">
        <v>
39</v>
      </c>
      <c r="E22" s="267"/>
      <c r="F22" s="53" t="s">
        <v>
34</v>
      </c>
      <c r="G22" s="58"/>
      <c r="H22" s="53" t="s">
        <v>
36</v>
      </c>
      <c r="I22" s="274">
        <f>
IF(N3="一戸建ての住宅",S22,T22)*U4</f>
        <v>
162600</v>
      </c>
      <c r="J22" s="275"/>
      <c r="K22" s="57" t="s">
        <v>
35</v>
      </c>
      <c r="L22" s="50">
        <f t="shared" si="3"/>
        <v>
0</v>
      </c>
      <c r="M22" s="51" t="s">
        <v>
12</v>
      </c>
      <c r="N22" s="112"/>
      <c r="O22" s="51" t="s">
        <v>
12</v>
      </c>
      <c r="P22" s="50">
        <f t="shared" si="2"/>
        <v>
0</v>
      </c>
      <c r="Q22" s="51" t="s">
        <v>
12</v>
      </c>
      <c r="S22" s="6">
        <v>
162600</v>
      </c>
      <c r="T22" s="62">
        <v>
195000</v>
      </c>
      <c r="U22" s="45">
        <f t="shared" si="4"/>
        <v>
0</v>
      </c>
    </row>
    <row r="23" spans="1:23" ht="32.25" customHeight="1" thickBot="1">
      <c r="A23" s="291"/>
      <c r="B23" s="270"/>
      <c r="C23" s="271"/>
      <c r="D23" s="270"/>
      <c r="E23" s="271"/>
      <c r="F23" s="65" t="s">
        <v>
37</v>
      </c>
      <c r="G23" s="67"/>
      <c r="H23" s="65" t="s">
        <v>
36</v>
      </c>
      <c r="I23" s="295">
        <f>
IF(N3="一戸建ての住宅",S23,T23)*U4</f>
        <v>
244000</v>
      </c>
      <c r="J23" s="296"/>
      <c r="K23" s="66" t="s">
        <v>
35</v>
      </c>
      <c r="L23" s="118">
        <f>
G23*I23</f>
        <v>
0</v>
      </c>
      <c r="M23" s="69" t="s">
        <v>
12</v>
      </c>
      <c r="N23" s="113"/>
      <c r="O23" s="69" t="s">
        <v>
12</v>
      </c>
      <c r="P23" s="68">
        <f>
I23*L23</f>
        <v>
0</v>
      </c>
      <c r="Q23" s="69" t="s">
        <v>
12</v>
      </c>
      <c r="S23" s="7">
        <v>
244000</v>
      </c>
      <c r="T23" s="70">
        <v>
325000</v>
      </c>
      <c r="U23" s="45">
        <f t="shared" si="4"/>
        <v>
0</v>
      </c>
    </row>
    <row r="24" spans="1:23" ht="34.5" customHeight="1" thickTop="1" thickBot="1">
      <c r="A24" s="291"/>
      <c r="B24" s="292" t="s">
        <v>
81</v>
      </c>
      <c r="C24" s="293"/>
      <c r="D24" s="293"/>
      <c r="E24" s="293"/>
      <c r="F24" s="293"/>
      <c r="G24" s="293"/>
      <c r="H24" s="293"/>
      <c r="I24" s="293"/>
      <c r="J24" s="293"/>
      <c r="K24" s="294"/>
      <c r="L24" s="71">
        <f>
SUM(L7:L23)</f>
        <v>
0</v>
      </c>
      <c r="M24" s="72" t="s">
        <v>
12</v>
      </c>
      <c r="N24" s="71">
        <f>
SUM(N7:N23)</f>
        <v>
0</v>
      </c>
      <c r="O24" s="72" t="s">
        <v>
12</v>
      </c>
      <c r="P24" s="71">
        <f>
SUM(P7:P23)</f>
        <v>
0</v>
      </c>
      <c r="Q24" s="72" t="s">
        <v>
12</v>
      </c>
      <c r="S24" s="6"/>
      <c r="T24" s="12"/>
      <c r="U24" s="45"/>
    </row>
    <row r="25" spans="1:23" ht="33.75" customHeight="1">
      <c r="A25" s="290" t="s">
        <v>
40</v>
      </c>
      <c r="B25" s="363" t="s">
        <v>
41</v>
      </c>
      <c r="C25" s="364"/>
      <c r="D25" s="282" t="s">
        <v>
42</v>
      </c>
      <c r="E25" s="282"/>
      <c r="F25" s="282"/>
      <c r="G25" s="127"/>
      <c r="H25" s="103" t="s">
        <v>
82</v>
      </c>
      <c r="I25" s="376">
        <f>
S25*U4</f>
        <v>
452000</v>
      </c>
      <c r="J25" s="377"/>
      <c r="K25" s="73" t="s">
        <v>
43</v>
      </c>
      <c r="L25" s="105">
        <f>
G25*I25</f>
        <v>
0</v>
      </c>
      <c r="M25" s="4" t="s">
        <v>
44</v>
      </c>
      <c r="N25" s="110"/>
      <c r="O25" s="75" t="s">
        <v>
12</v>
      </c>
      <c r="P25" s="74"/>
      <c r="Q25" s="75" t="s">
        <v>
12</v>
      </c>
      <c r="S25" s="5">
        <v>
452000</v>
      </c>
      <c r="U25" s="45">
        <f>
I25*L25</f>
        <v>
0</v>
      </c>
      <c r="V25" s="2">
        <v>
0</v>
      </c>
      <c r="W25" s="2">
        <v>
1</v>
      </c>
    </row>
    <row r="26" spans="1:23" ht="33.75" customHeight="1">
      <c r="A26" s="291"/>
      <c r="B26" s="365"/>
      <c r="C26" s="366"/>
      <c r="D26" s="283" t="s">
        <v>
45</v>
      </c>
      <c r="E26" s="283"/>
      <c r="F26" s="283"/>
      <c r="G26" s="128"/>
      <c r="H26" s="104" t="s">
        <v>
82</v>
      </c>
      <c r="I26" s="378">
        <f>
S26*U4</f>
        <v>
349000</v>
      </c>
      <c r="J26" s="379"/>
      <c r="K26" s="29" t="s">
        <v>
46</v>
      </c>
      <c r="L26" s="106">
        <f>
G26*I26</f>
        <v>
0</v>
      </c>
      <c r="M26" s="22" t="s">
        <v>
44</v>
      </c>
      <c r="N26" s="108"/>
      <c r="O26" s="77" t="s">
        <v>
12</v>
      </c>
      <c r="P26" s="76"/>
      <c r="Q26" s="77" t="s">
        <v>
12</v>
      </c>
      <c r="S26" s="6">
        <v>
349000</v>
      </c>
      <c r="U26" s="45">
        <f t="shared" ref="U26:U36" si="5">
I26*L26</f>
        <v>
0</v>
      </c>
    </row>
    <row r="27" spans="1:23" ht="29.25" customHeight="1">
      <c r="A27" s="291"/>
      <c r="B27" s="365"/>
      <c r="C27" s="366"/>
      <c r="D27" s="343" t="s">
        <v>
47</v>
      </c>
      <c r="E27" s="311"/>
      <c r="F27" s="312"/>
      <c r="G27" s="341"/>
      <c r="H27" s="279" t="s">
        <v>
82</v>
      </c>
      <c r="I27" s="319">
        <f>
S27*U4</f>
        <v>
243000</v>
      </c>
      <c r="J27" s="320"/>
      <c r="K27" s="325" t="s">
        <v>
48</v>
      </c>
      <c r="L27" s="328">
        <f>
G27*I27</f>
        <v>
0</v>
      </c>
      <c r="M27" s="331" t="s">
        <v>
44</v>
      </c>
      <c r="N27" s="333"/>
      <c r="O27" s="336" t="s">
        <v>
12</v>
      </c>
      <c r="P27" s="338"/>
      <c r="Q27" s="336" t="s">
        <v>
12</v>
      </c>
      <c r="S27" s="313">
        <v>
243000</v>
      </c>
      <c r="U27" s="45">
        <f t="shared" si="5"/>
        <v>
0</v>
      </c>
    </row>
    <row r="28" spans="1:23" ht="21" customHeight="1">
      <c r="A28" s="291"/>
      <c r="B28" s="365"/>
      <c r="C28" s="366"/>
      <c r="D28" s="343"/>
      <c r="E28" s="311"/>
      <c r="F28" s="312"/>
      <c r="G28" s="341"/>
      <c r="H28" s="279"/>
      <c r="I28" s="321"/>
      <c r="J28" s="322"/>
      <c r="K28" s="326"/>
      <c r="L28" s="329"/>
      <c r="M28" s="281"/>
      <c r="N28" s="334"/>
      <c r="O28" s="336"/>
      <c r="P28" s="339"/>
      <c r="Q28" s="336"/>
      <c r="S28" s="313"/>
      <c r="U28" s="45">
        <f t="shared" si="5"/>
        <v>
0</v>
      </c>
    </row>
    <row r="29" spans="1:23" ht="30" customHeight="1">
      <c r="A29" s="291"/>
      <c r="B29" s="365"/>
      <c r="C29" s="366"/>
      <c r="D29" s="343"/>
      <c r="E29" s="311"/>
      <c r="F29" s="312"/>
      <c r="G29" s="341"/>
      <c r="H29" s="279"/>
      <c r="I29" s="323"/>
      <c r="J29" s="324"/>
      <c r="K29" s="327"/>
      <c r="L29" s="330"/>
      <c r="M29" s="332"/>
      <c r="N29" s="335"/>
      <c r="O29" s="337"/>
      <c r="P29" s="340"/>
      <c r="Q29" s="337"/>
      <c r="S29" s="313"/>
      <c r="U29" s="45">
        <f t="shared" si="5"/>
        <v>
0</v>
      </c>
    </row>
    <row r="30" spans="1:23" ht="33.75" customHeight="1" thickBot="1">
      <c r="A30" s="291"/>
      <c r="B30" s="367"/>
      <c r="C30" s="368"/>
      <c r="D30" s="314" t="s">
        <v>
49</v>
      </c>
      <c r="E30" s="315"/>
      <c r="F30" s="316"/>
      <c r="G30" s="117"/>
      <c r="H30" s="33" t="s">
        <v>
82</v>
      </c>
      <c r="I30" s="317">
        <f>
S30*U4</f>
        <v>
53000</v>
      </c>
      <c r="J30" s="318"/>
      <c r="K30" s="78" t="s">
        <v>
50</v>
      </c>
      <c r="L30" s="107">
        <f>
G30*I30</f>
        <v>
0</v>
      </c>
      <c r="M30" s="79" t="s">
        <v>
51</v>
      </c>
      <c r="N30" s="109"/>
      <c r="O30" s="81" t="s">
        <v>
12</v>
      </c>
      <c r="P30" s="80"/>
      <c r="Q30" s="81" t="s">
        <v>
12</v>
      </c>
      <c r="S30" s="7">
        <v>
53000</v>
      </c>
      <c r="U30" s="45">
        <f t="shared" si="5"/>
        <v>
0</v>
      </c>
    </row>
    <row r="31" spans="1:23" ht="34.5" customHeight="1" thickTop="1" thickBot="1">
      <c r="A31" s="291"/>
      <c r="B31" s="373" t="s">
        <v>
83</v>
      </c>
      <c r="C31" s="374"/>
      <c r="D31" s="374"/>
      <c r="E31" s="374"/>
      <c r="F31" s="374"/>
      <c r="G31" s="374"/>
      <c r="H31" s="374"/>
      <c r="I31" s="374"/>
      <c r="J31" s="374"/>
      <c r="K31" s="375"/>
      <c r="L31" s="71">
        <f>
SUM(L25:L30)</f>
        <v>
0</v>
      </c>
      <c r="M31" s="72" t="s">
        <v>
12</v>
      </c>
      <c r="N31" s="71">
        <f>
SUM(N25:N30)</f>
        <v>
0</v>
      </c>
      <c r="O31" s="72" t="s">
        <v>
12</v>
      </c>
      <c r="P31" s="71">
        <f>
SUM(P25:P30)</f>
        <v>
0</v>
      </c>
      <c r="Q31" s="72" t="s">
        <v>
12</v>
      </c>
      <c r="S31" s="6"/>
      <c r="T31" s="12"/>
      <c r="U31" s="45"/>
      <c r="V31" s="82" t="s">
        <v>
52</v>
      </c>
    </row>
    <row r="32" spans="1:23" ht="32.25" customHeight="1">
      <c r="A32" s="291"/>
      <c r="B32" s="363" t="s">
        <v>
53</v>
      </c>
      <c r="C32" s="364"/>
      <c r="D32" s="380" t="s">
        <v>
54</v>
      </c>
      <c r="E32" s="381"/>
      <c r="F32" s="382"/>
      <c r="G32" s="127"/>
      <c r="H32" s="103" t="s">
        <v>
84</v>
      </c>
      <c r="I32" s="354" t="s">
        <v>
55</v>
      </c>
      <c r="J32" s="355"/>
      <c r="K32" s="355"/>
      <c r="L32" s="355"/>
      <c r="M32" s="356"/>
      <c r="N32" s="108"/>
      <c r="O32" s="83" t="s">
        <v>
12</v>
      </c>
      <c r="P32" s="76"/>
      <c r="Q32" s="83" t="s">
        <v>
12</v>
      </c>
      <c r="S32" s="84">
        <v>
130000</v>
      </c>
      <c r="U32" s="45" t="e">
        <f t="shared" si="5"/>
        <v>
#VALUE!</v>
      </c>
      <c r="V32" s="82" t="e">
        <f>
IF(N32&gt;U32,U32,N32)</f>
        <v>
#VALUE!</v>
      </c>
    </row>
    <row r="33" spans="1:25" ht="32.25" customHeight="1">
      <c r="A33" s="291"/>
      <c r="B33" s="365"/>
      <c r="C33" s="366"/>
      <c r="D33" s="343" t="s">
        <v>
63</v>
      </c>
      <c r="E33" s="311"/>
      <c r="F33" s="312"/>
      <c r="G33" s="128"/>
      <c r="H33" s="104" t="s">
        <v>
84</v>
      </c>
      <c r="I33" s="357"/>
      <c r="J33" s="358"/>
      <c r="K33" s="358"/>
      <c r="L33" s="358"/>
      <c r="M33" s="359"/>
      <c r="N33" s="108"/>
      <c r="O33" s="83" t="s">
        <v>
12</v>
      </c>
      <c r="P33" s="76"/>
      <c r="Q33" s="83"/>
      <c r="S33" s="85"/>
      <c r="U33" s="45"/>
      <c r="V33" s="82"/>
    </row>
    <row r="34" spans="1:25" ht="32.25" customHeight="1">
      <c r="A34" s="291"/>
      <c r="B34" s="365"/>
      <c r="C34" s="366"/>
      <c r="D34" s="343" t="s">
        <v>
64</v>
      </c>
      <c r="E34" s="311"/>
      <c r="F34" s="312"/>
      <c r="G34" s="128"/>
      <c r="H34" s="104" t="s">
        <v>
84</v>
      </c>
      <c r="I34" s="357"/>
      <c r="J34" s="358"/>
      <c r="K34" s="358"/>
      <c r="L34" s="358"/>
      <c r="M34" s="359"/>
      <c r="N34" s="108"/>
      <c r="O34" s="83" t="s">
        <v>
12</v>
      </c>
      <c r="P34" s="76"/>
      <c r="Q34" s="83"/>
      <c r="S34" s="85"/>
      <c r="U34" s="45"/>
      <c r="V34" s="82"/>
    </row>
    <row r="35" spans="1:25" ht="32.25" customHeight="1">
      <c r="A35" s="291"/>
      <c r="B35" s="365"/>
      <c r="C35" s="366"/>
      <c r="D35" s="383" t="s">
        <v>
65</v>
      </c>
      <c r="E35" s="384"/>
      <c r="F35" s="385"/>
      <c r="G35" s="128"/>
      <c r="H35" s="104" t="s">
        <v>
84</v>
      </c>
      <c r="I35" s="357"/>
      <c r="J35" s="358"/>
      <c r="K35" s="358"/>
      <c r="L35" s="358"/>
      <c r="M35" s="359"/>
      <c r="N35" s="108"/>
      <c r="O35" s="83" t="s">
        <v>
12</v>
      </c>
      <c r="P35" s="76"/>
      <c r="Q35" s="83" t="s">
        <v>
12</v>
      </c>
      <c r="S35" s="85">
        <v>
130000</v>
      </c>
      <c r="U35" s="45">
        <f t="shared" si="5"/>
        <v>
0</v>
      </c>
      <c r="V35" s="82">
        <f>
IF(N35&gt;U35,U35,N35)</f>
        <v>
0</v>
      </c>
    </row>
    <row r="36" spans="1:25" ht="32.25" customHeight="1" thickBot="1">
      <c r="A36" s="291"/>
      <c r="B36" s="367"/>
      <c r="C36" s="368"/>
      <c r="D36" s="386" t="s">
        <v>
66</v>
      </c>
      <c r="E36" s="387"/>
      <c r="F36" s="388"/>
      <c r="G36" s="128"/>
      <c r="H36" s="104" t="s">
        <v>
84</v>
      </c>
      <c r="I36" s="360"/>
      <c r="J36" s="361"/>
      <c r="K36" s="361"/>
      <c r="L36" s="361"/>
      <c r="M36" s="362"/>
      <c r="N36" s="109"/>
      <c r="O36" s="81" t="s">
        <v>
6</v>
      </c>
      <c r="P36" s="80"/>
      <c r="Q36" s="81" t="s">
        <v>
6</v>
      </c>
      <c r="S36" s="86">
        <v>
130000</v>
      </c>
      <c r="U36" s="45">
        <f t="shared" si="5"/>
        <v>
0</v>
      </c>
      <c r="V36" s="82">
        <f t="shared" ref="V36" si="6">
IF(N36&gt;U36,U36,N36)</f>
        <v>
0</v>
      </c>
    </row>
    <row r="37" spans="1:25" ht="34.5" customHeight="1" thickTop="1" thickBot="1">
      <c r="A37" s="372"/>
      <c r="B37" s="373" t="s">
        <v>
85</v>
      </c>
      <c r="C37" s="374"/>
      <c r="D37" s="374"/>
      <c r="E37" s="374"/>
      <c r="F37" s="374"/>
      <c r="G37" s="374"/>
      <c r="H37" s="374"/>
      <c r="I37" s="374"/>
      <c r="J37" s="374"/>
      <c r="K37" s="374"/>
      <c r="L37" s="374"/>
      <c r="M37" s="375"/>
      <c r="N37" s="71">
        <f>
SUM(N32:N36)</f>
        <v>
0</v>
      </c>
      <c r="O37" s="72" t="s">
        <v>
12</v>
      </c>
      <c r="P37" s="71">
        <f>
SUM(P25:P30,P32:P36)</f>
        <v>
0</v>
      </c>
      <c r="Q37" s="72" t="s">
        <v>
12</v>
      </c>
      <c r="S37" s="87"/>
      <c r="U37" s="88"/>
    </row>
    <row r="38" spans="1:25" ht="32.25" customHeight="1">
      <c r="A38" s="350" t="s">
        <v>
56</v>
      </c>
      <c r="B38" s="351"/>
      <c r="C38" s="351"/>
      <c r="D38" s="351"/>
      <c r="E38" s="351"/>
      <c r="F38" s="351"/>
      <c r="G38" s="351" t="s">
        <v>
57</v>
      </c>
      <c r="H38" s="351"/>
      <c r="I38" s="351"/>
      <c r="J38" s="351"/>
      <c r="K38" s="351"/>
      <c r="L38" s="351"/>
      <c r="M38" s="353"/>
      <c r="N38" s="89">
        <f>
IF(N24&gt;L24,L24,N24)</f>
        <v>
0</v>
      </c>
      <c r="O38" s="90" t="s">
        <v>
6</v>
      </c>
      <c r="P38" s="89">
        <f>
IF(X38&gt;W38,W38,X38)</f>
        <v>
0</v>
      </c>
      <c r="Q38" s="90" t="s">
        <v>
6</v>
      </c>
      <c r="T38" s="82" t="s">
        <v>
58</v>
      </c>
      <c r="U38" s="88">
        <f>
I24+I31</f>
        <v>
0</v>
      </c>
      <c r="V38" s="91">
        <f>
N24+N31</f>
        <v>
0</v>
      </c>
    </row>
    <row r="39" spans="1:25" ht="32.25" customHeight="1">
      <c r="A39" s="272" t="s">
        <v>
59</v>
      </c>
      <c r="B39" s="369"/>
      <c r="C39" s="369"/>
      <c r="D39" s="369"/>
      <c r="E39" s="369"/>
      <c r="F39" s="369"/>
      <c r="G39" s="370" t="s">
        <v>
86</v>
      </c>
      <c r="H39" s="370"/>
      <c r="I39" s="370"/>
      <c r="J39" s="370"/>
      <c r="K39" s="370"/>
      <c r="L39" s="370"/>
      <c r="M39" s="371"/>
      <c r="N39" s="8">
        <f>
IF(N31&gt;L31,L31,N31)+N37</f>
        <v>
0</v>
      </c>
      <c r="O39" s="25" t="s">
        <v>
6</v>
      </c>
      <c r="P39" s="8">
        <f>
SUM(X32:X36)</f>
        <v>
0</v>
      </c>
      <c r="Q39" s="25" t="s">
        <v>
6</v>
      </c>
      <c r="U39" s="88"/>
    </row>
    <row r="40" spans="1:25" ht="32.25" customHeight="1">
      <c r="A40" s="343" t="s">
        <v>
87</v>
      </c>
      <c r="B40" s="311"/>
      <c r="C40" s="311"/>
      <c r="D40" s="311"/>
      <c r="E40" s="311"/>
      <c r="F40" s="311"/>
      <c r="G40" s="311" t="s">
        <v>
88</v>
      </c>
      <c r="H40" s="311"/>
      <c r="I40" s="311"/>
      <c r="J40" s="311"/>
      <c r="K40" s="311"/>
      <c r="L40" s="311"/>
      <c r="M40" s="312"/>
      <c r="N40" s="9">
        <f>
IF(N38&gt;N39,N38+N39,N38*2)</f>
        <v>
0</v>
      </c>
      <c r="O40" s="26" t="s">
        <v>
6</v>
      </c>
      <c r="P40" s="9">
        <f>
SUM(P38:P39)</f>
        <v>
0</v>
      </c>
      <c r="Q40" s="26" t="s">
        <v>
6</v>
      </c>
    </row>
    <row r="41" spans="1:25" ht="32.25" customHeight="1">
      <c r="A41" s="343" t="s">
        <v>
89</v>
      </c>
      <c r="B41" s="311"/>
      <c r="C41" s="311"/>
      <c r="D41" s="311"/>
      <c r="E41" s="311"/>
      <c r="F41" s="311"/>
      <c r="G41" s="311" t="s">
        <v>
90</v>
      </c>
      <c r="H41" s="311"/>
      <c r="I41" s="311"/>
      <c r="J41" s="311"/>
      <c r="K41" s="311"/>
      <c r="L41" s="311"/>
      <c r="M41" s="312"/>
      <c r="N41" s="9">
        <f>
ROUNDDOWN(IF(N3="マンション",N40/3,IF(N3="共同住宅等",N40/3,IF(N3="一戸建ての住宅",N40*0.23))),-3)</f>
        <v>
0</v>
      </c>
      <c r="O41" s="26" t="s">
        <v>
12</v>
      </c>
      <c r="P41" s="9">
        <f>
ROUNDDOWN((P40*N4),-3)</f>
        <v>
0</v>
      </c>
      <c r="Q41" s="26" t="s">
        <v>
12</v>
      </c>
      <c r="S41" s="310" t="s">
        <v>
60</v>
      </c>
      <c r="T41" s="310"/>
    </row>
    <row r="42" spans="1:25" ht="32.25" customHeight="1">
      <c r="A42" s="266" t="s">
        <v>
94</v>
      </c>
      <c r="B42" s="352"/>
      <c r="C42" s="352"/>
      <c r="D42" s="352"/>
      <c r="E42" s="266"/>
      <c r="F42" s="352"/>
      <c r="G42" s="352"/>
      <c r="H42" s="352"/>
      <c r="I42" s="352"/>
      <c r="J42" s="352"/>
      <c r="K42" s="352"/>
      <c r="L42" s="352"/>
      <c r="M42" s="267"/>
      <c r="N42" s="92"/>
      <c r="O42" s="23"/>
      <c r="P42" s="92"/>
      <c r="Q42" s="23"/>
      <c r="S42" s="11"/>
      <c r="T42" s="12"/>
      <c r="V42" s="12"/>
      <c r="W42" s="12"/>
      <c r="X42" s="13"/>
      <c r="Y42" s="12"/>
    </row>
    <row r="43" spans="1:25" ht="32.25" customHeight="1">
      <c r="A43" s="268"/>
      <c r="B43" s="344"/>
      <c r="C43" s="344"/>
      <c r="D43" s="344"/>
      <c r="E43" s="119"/>
      <c r="F43" s="344" t="s">
        <v>
98</v>
      </c>
      <c r="G43" s="344"/>
      <c r="H43" s="344"/>
      <c r="I43" s="344"/>
      <c r="J43" s="344"/>
      <c r="K43" s="344"/>
      <c r="L43" s="344"/>
      <c r="M43" s="269"/>
      <c r="N43" s="93">
        <v>
760000</v>
      </c>
      <c r="O43" s="24" t="s">
        <v>
12</v>
      </c>
      <c r="P43" s="93">
        <v>
760000</v>
      </c>
      <c r="Q43" s="34" t="s">
        <v>
12</v>
      </c>
      <c r="S43" s="94">
        <f>
IF(N41&gt;N43,N43,N41)</f>
        <v>
0</v>
      </c>
      <c r="U43" s="95"/>
      <c r="V43" s="12"/>
      <c r="W43" s="12"/>
      <c r="X43" s="13"/>
      <c r="Y43" s="12"/>
    </row>
    <row r="44" spans="1:25" ht="32.25" customHeight="1">
      <c r="A44" s="268"/>
      <c r="B44" s="344"/>
      <c r="C44" s="344"/>
      <c r="D44" s="344"/>
      <c r="E44" s="345"/>
      <c r="F44" s="346"/>
      <c r="G44" s="346"/>
      <c r="H44" s="346"/>
      <c r="I44" s="346"/>
      <c r="J44" s="346"/>
      <c r="K44" s="346"/>
      <c r="L44" s="346"/>
      <c r="M44" s="347"/>
      <c r="N44" s="93"/>
      <c r="O44" s="24"/>
      <c r="P44" s="93"/>
      <c r="Q44" s="34"/>
      <c r="R44" s="96"/>
      <c r="S44" s="94"/>
      <c r="U44" s="95"/>
      <c r="V44" s="12"/>
      <c r="W44" s="12"/>
      <c r="X44" s="13"/>
      <c r="Y44" s="12"/>
    </row>
    <row r="45" spans="1:25" ht="43.95" customHeight="1">
      <c r="A45" s="268"/>
      <c r="B45" s="344"/>
      <c r="C45" s="344"/>
      <c r="D45" s="344"/>
      <c r="E45" s="30"/>
      <c r="F45" s="344" t="s">
        <v>
99</v>
      </c>
      <c r="G45" s="344"/>
      <c r="H45" s="344"/>
      <c r="I45" s="344"/>
      <c r="J45" s="344"/>
      <c r="K45" s="344"/>
      <c r="L45" s="97" t="s">
        <v>
61</v>
      </c>
      <c r="M45" s="114"/>
      <c r="N45" s="93">
        <f t="shared" ref="N45:N47" si="7">
ROUNDDOWN(M45*S45,3)</f>
        <v>
0</v>
      </c>
      <c r="O45" s="24" t="s">
        <v>
12</v>
      </c>
      <c r="P45" s="93" t="e">
        <f t="shared" ref="P45" si="8">
ROUNDDOWN(O45*U45,3)</f>
        <v>
#VALUE!</v>
      </c>
      <c r="Q45" s="34" t="s">
        <v>
12</v>
      </c>
      <c r="S45" s="94">
        <v>
3800</v>
      </c>
      <c r="U45" s="95"/>
      <c r="V45" s="12"/>
      <c r="W45" s="12"/>
      <c r="X45" s="13"/>
      <c r="Y45" s="12"/>
    </row>
    <row r="46" spans="1:25" ht="32.25" customHeight="1">
      <c r="A46" s="268"/>
      <c r="B46" s="344"/>
      <c r="C46" s="344"/>
      <c r="D46" s="344"/>
      <c r="E46" s="345"/>
      <c r="F46" s="346"/>
      <c r="G46" s="346"/>
      <c r="H46" s="346"/>
      <c r="I46" s="346"/>
      <c r="J46" s="346"/>
      <c r="K46" s="346"/>
      <c r="L46" s="346"/>
      <c r="M46" s="347"/>
      <c r="N46" s="93"/>
      <c r="O46" s="24"/>
      <c r="P46" s="93"/>
      <c r="Q46" s="34"/>
      <c r="R46" s="96"/>
      <c r="S46" s="94"/>
      <c r="U46" s="95"/>
      <c r="V46" s="12"/>
      <c r="W46" s="12"/>
      <c r="X46" s="13"/>
      <c r="Y46" s="12"/>
    </row>
    <row r="47" spans="1:25" ht="43.95" customHeight="1" thickBot="1">
      <c r="A47" s="268"/>
      <c r="B47" s="344"/>
      <c r="C47" s="344"/>
      <c r="D47" s="344"/>
      <c r="E47" s="30"/>
      <c r="F47" s="344" t="s">
        <v>
107</v>
      </c>
      <c r="G47" s="344"/>
      <c r="H47" s="344"/>
      <c r="I47" s="344"/>
      <c r="J47" s="344"/>
      <c r="K47" s="344"/>
      <c r="L47" s="97" t="s">
        <v>
61</v>
      </c>
      <c r="M47" s="114"/>
      <c r="N47" s="93">
        <f t="shared" si="7"/>
        <v>
0</v>
      </c>
      <c r="O47" s="24" t="s">
        <v>
12</v>
      </c>
      <c r="P47" s="93" t="e">
        <f t="shared" ref="P47" si="9">
ROUNDDOWN(O47*U47,3)</f>
        <v>
#VALUE!</v>
      </c>
      <c r="Q47" s="34" t="s">
        <v>
12</v>
      </c>
      <c r="S47" s="94">
        <v>
5600</v>
      </c>
      <c r="U47" s="95"/>
      <c r="V47" s="12"/>
      <c r="W47" s="12"/>
      <c r="X47" s="13"/>
      <c r="Y47" s="12"/>
    </row>
    <row r="48" spans="1:25" ht="32.25" customHeight="1" thickBot="1">
      <c r="A48" s="348" t="s">
        <v>
91</v>
      </c>
      <c r="B48" s="349"/>
      <c r="C48" s="349"/>
      <c r="D48" s="349"/>
      <c r="E48" s="349"/>
      <c r="F48" s="349"/>
      <c r="G48" s="349"/>
      <c r="H48" s="349"/>
      <c r="I48" s="349"/>
      <c r="J48" s="349"/>
      <c r="K48" s="349"/>
      <c r="L48" s="349"/>
      <c r="M48" s="349"/>
      <c r="N48" s="116"/>
      <c r="O48" s="15" t="s">
        <v>
12</v>
      </c>
      <c r="P48" s="14"/>
      <c r="Q48" s="15" t="s">
        <v>
12</v>
      </c>
      <c r="S48" s="98"/>
    </row>
    <row r="49" spans="1:17" ht="49.95" customHeight="1">
      <c r="A49" s="342" t="s">
        <v>
92</v>
      </c>
      <c r="B49" s="342"/>
      <c r="C49" s="342"/>
      <c r="D49" s="342"/>
      <c r="E49" s="342"/>
      <c r="F49" s="342"/>
      <c r="G49" s="342"/>
      <c r="H49" s="342"/>
      <c r="I49" s="342"/>
      <c r="J49" s="342"/>
      <c r="K49" s="342"/>
      <c r="L49" s="342"/>
      <c r="M49" s="342"/>
      <c r="N49" s="342"/>
      <c r="O49" s="342"/>
      <c r="P49" s="99"/>
      <c r="Q49" s="99"/>
    </row>
  </sheetData>
  <mergeCells count="80">
    <mergeCell ref="E44:M44"/>
    <mergeCell ref="A39:F39"/>
    <mergeCell ref="G39:M39"/>
    <mergeCell ref="A25:A37"/>
    <mergeCell ref="B37:M37"/>
    <mergeCell ref="B31:K31"/>
    <mergeCell ref="B25:C30"/>
    <mergeCell ref="D25:F25"/>
    <mergeCell ref="I25:J25"/>
    <mergeCell ref="D26:F26"/>
    <mergeCell ref="I26:J26"/>
    <mergeCell ref="D27:F29"/>
    <mergeCell ref="D32:F32"/>
    <mergeCell ref="D35:F35"/>
    <mergeCell ref="D36:F36"/>
    <mergeCell ref="A49:O49"/>
    <mergeCell ref="D33:F33"/>
    <mergeCell ref="D34:F34"/>
    <mergeCell ref="F45:K45"/>
    <mergeCell ref="E46:M46"/>
    <mergeCell ref="F47:K47"/>
    <mergeCell ref="A48:M48"/>
    <mergeCell ref="A40:F40"/>
    <mergeCell ref="A41:F41"/>
    <mergeCell ref="A38:F38"/>
    <mergeCell ref="A42:D47"/>
    <mergeCell ref="E42:M42"/>
    <mergeCell ref="G38:M38"/>
    <mergeCell ref="F43:M43"/>
    <mergeCell ref="I32:M36"/>
    <mergeCell ref="B32:C36"/>
    <mergeCell ref="S41:T41"/>
    <mergeCell ref="G41:M41"/>
    <mergeCell ref="S27:S29"/>
    <mergeCell ref="D30:F30"/>
    <mergeCell ref="I30:J30"/>
    <mergeCell ref="I27:J29"/>
    <mergeCell ref="K27:K29"/>
    <mergeCell ref="L27:L29"/>
    <mergeCell ref="M27:M29"/>
    <mergeCell ref="N27:N29"/>
    <mergeCell ref="O27:O29"/>
    <mergeCell ref="P27:P29"/>
    <mergeCell ref="Q27:Q29"/>
    <mergeCell ref="G40:M40"/>
    <mergeCell ref="G27:G29"/>
    <mergeCell ref="H27:H29"/>
    <mergeCell ref="N2:O2"/>
    <mergeCell ref="N3:O3"/>
    <mergeCell ref="N4:O5"/>
    <mergeCell ref="G6:H6"/>
    <mergeCell ref="L3:M3"/>
    <mergeCell ref="L4:M4"/>
    <mergeCell ref="L2:M2"/>
    <mergeCell ref="A6:F6"/>
    <mergeCell ref="I6:K6"/>
    <mergeCell ref="L6:M6"/>
    <mergeCell ref="N6:O6"/>
    <mergeCell ref="I21:J21"/>
    <mergeCell ref="I20:J20"/>
    <mergeCell ref="A7:A24"/>
    <mergeCell ref="B24:K24"/>
    <mergeCell ref="I23:J23"/>
    <mergeCell ref="D20:E21"/>
    <mergeCell ref="U4:U5"/>
    <mergeCell ref="S5:S6"/>
    <mergeCell ref="P6:Q6"/>
    <mergeCell ref="B18:C23"/>
    <mergeCell ref="D18:E19"/>
    <mergeCell ref="I18:J18"/>
    <mergeCell ref="I19:J19"/>
    <mergeCell ref="B7:B17"/>
    <mergeCell ref="C7:C15"/>
    <mergeCell ref="D7:F9"/>
    <mergeCell ref="D10:F12"/>
    <mergeCell ref="D13:F15"/>
    <mergeCell ref="C16:C17"/>
    <mergeCell ref="D16:F17"/>
    <mergeCell ref="D22:E23"/>
    <mergeCell ref="I22:J22"/>
  </mergeCells>
  <phoneticPr fontId="7"/>
  <dataValidations count="5">
    <dataValidation type="list" allowBlank="1" showInputMessage="1" showErrorMessage="1" sqref="N4">
      <formula1>
"23％,'1/3"</formula1>
    </dataValidation>
    <dataValidation type="list" allowBlank="1" showInputMessage="1" showErrorMessage="1" sqref="N3:O3">
      <formula1>
$S$3:$U$3</formula1>
    </dataValidation>
    <dataValidation type="list" allowBlank="1" showInputMessage="1" showErrorMessage="1" sqref="U4">
      <formula1>
$S$4:$S$6</formula1>
    </dataValidation>
    <dataValidation type="list" allowBlank="1" showInputMessage="1" showErrorMessage="1" sqref="G25:G29 G32:G36">
      <formula1>
$V$25:$W$25</formula1>
    </dataValidation>
    <dataValidation type="list" allowBlank="1" showInputMessage="1" showErrorMessage="1" sqref="X43:X47">
      <formula1>
"一般改修住宅,特定改修住宅"</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
4</xdr:col>
                    <xdr:colOff>
38100</xdr:colOff>
                    <xdr:row>
42</xdr:row>
                    <xdr:rowOff>
0</xdr:rowOff>
                  </from>
                  <to>
                    <xdr:col>
4</xdr:col>
                    <xdr:colOff>
274320</xdr:colOff>
                    <xdr:row>
43</xdr:row>
                    <xdr:rowOff>
45720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
4</xdr:col>
                    <xdr:colOff>
38100</xdr:colOff>
                    <xdr:row>
44</xdr:row>
                    <xdr:rowOff>
0</xdr:rowOff>
                  </from>
                  <to>
                    <xdr:col>
4</xdr:col>
                    <xdr:colOff>
274320</xdr:colOff>
                    <xdr:row>
45</xdr:row>
                    <xdr:rowOff>
45720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
4</xdr:col>
                    <xdr:colOff>
38100</xdr:colOff>
                    <xdr:row>
46</xdr:row>
                    <xdr:rowOff>
0</xdr:rowOff>
                  </from>
                  <to>
                    <xdr:col>
4</xdr:col>
                    <xdr:colOff>
274320</xdr:colOff>
                    <xdr:row>
47</xdr:row>
                    <xdr:rowOff>
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49"/>
  <sheetViews>
    <sheetView view="pageBreakPreview" zoomScaleNormal="100" zoomScaleSheetLayoutView="100" workbookViewId="0">
      <selection activeCell="A4" sqref="A4"/>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8.3984375" style="2" customWidth="1"/>
    <col min="12" max="12" width="20.69921875" style="2" customWidth="1"/>
    <col min="13" max="13" width="9.09765625" style="2" customWidth="1"/>
    <col min="14" max="14" width="20.69921875" style="2" customWidth="1"/>
    <col min="15" max="15" width="9.69921875" style="2" customWidth="1"/>
    <col min="16" max="16" width="20.59765625" style="2" hidden="1" customWidth="1"/>
    <col min="17" max="17" width="9.69921875" style="2" hidden="1" customWidth="1"/>
    <col min="18" max="18" width="9.69921875" style="2" customWidth="1"/>
    <col min="19" max="19" width="13.69921875" style="3" customWidth="1"/>
    <col min="20" max="20" width="19.8984375" style="2" customWidth="1"/>
    <col min="21" max="21" width="10.5" style="35" customWidth="1"/>
    <col min="22" max="22" width="11.3984375" style="2" customWidth="1"/>
    <col min="23" max="23" width="8.09765625" style="2" customWidth="1"/>
    <col min="24" max="16384" width="8.09765625" style="2"/>
  </cols>
  <sheetData>
    <row r="1" spans="1:22" ht="19.5" customHeight="1" thickBot="1">
      <c r="A1" s="1" t="s">
        <v>
95</v>
      </c>
    </row>
    <row r="2" spans="1:22" ht="19.5" customHeight="1" thickBot="1">
      <c r="A2" s="1"/>
      <c r="L2" s="308" t="s">
        <v>
93</v>
      </c>
      <c r="M2" s="309"/>
      <c r="N2" s="297"/>
      <c r="O2" s="297"/>
    </row>
    <row r="3" spans="1:22" ht="21.75" customHeight="1" thickBot="1">
      <c r="L3" s="304" t="s">
        <v>
77</v>
      </c>
      <c r="M3" s="305"/>
      <c r="N3" s="298" t="s">
        <v>
78</v>
      </c>
      <c r="O3" s="299"/>
      <c r="S3" s="3" t="s">
        <v>
78</v>
      </c>
      <c r="T3" s="10" t="s">
        <v>
76</v>
      </c>
      <c r="U3" s="36" t="s">
        <v>
21</v>
      </c>
    </row>
    <row r="4" spans="1:22" ht="16.5" customHeight="1" thickBot="1">
      <c r="A4" s="36" t="s">
        <v>
120</v>
      </c>
      <c r="L4" s="306" t="s">
        <v>
22</v>
      </c>
      <c r="M4" s="307"/>
      <c r="N4" s="300"/>
      <c r="O4" s="301"/>
      <c r="S4" s="37">
        <v>
1</v>
      </c>
      <c r="U4" s="261">
        <v>
1</v>
      </c>
      <c r="V4" s="38">
        <v>
0.1</v>
      </c>
    </row>
    <row r="5" spans="1:22" ht="5.25" customHeight="1" thickBot="1">
      <c r="A5" s="12"/>
      <c r="B5" s="12"/>
      <c r="C5" s="12"/>
      <c r="L5" s="115"/>
      <c r="M5" s="102"/>
      <c r="N5" s="302"/>
      <c r="O5" s="303"/>
      <c r="S5" s="263">
        <v>
0.23</v>
      </c>
      <c r="U5" s="262"/>
    </row>
    <row r="6" spans="1:22" ht="27.75" customHeight="1" thickBot="1">
      <c r="A6" s="284" t="s">
        <v>
23</v>
      </c>
      <c r="B6" s="285"/>
      <c r="C6" s="285"/>
      <c r="D6" s="285"/>
      <c r="E6" s="285"/>
      <c r="F6" s="285"/>
      <c r="G6" s="285" t="s">
        <v>
0</v>
      </c>
      <c r="H6" s="285"/>
      <c r="I6" s="286" t="s">
        <v>
24</v>
      </c>
      <c r="J6" s="287"/>
      <c r="K6" s="288"/>
      <c r="L6" s="285" t="s">
        <v>
80</v>
      </c>
      <c r="M6" s="285"/>
      <c r="N6" s="285" t="s">
        <v>
25</v>
      </c>
      <c r="O6" s="289"/>
      <c r="P6" s="264" t="s">
        <v>
80</v>
      </c>
      <c r="Q6" s="265"/>
      <c r="S6" s="263"/>
      <c r="T6" s="158">
        <v>
0.33333333333333331</v>
      </c>
    </row>
    <row r="7" spans="1:22" ht="32.25" customHeight="1">
      <c r="A7" s="290" t="s">
        <v>
26</v>
      </c>
      <c r="B7" s="278" t="s">
        <v>
27</v>
      </c>
      <c r="C7" s="280" t="s">
        <v>
1</v>
      </c>
      <c r="D7" s="282" t="s">
        <v>
28</v>
      </c>
      <c r="E7" s="282"/>
      <c r="F7" s="282"/>
      <c r="G7" s="42"/>
      <c r="H7" s="39" t="s">
        <v>
4</v>
      </c>
      <c r="I7" s="39" t="s">
        <v>
3</v>
      </c>
      <c r="J7" s="40">
        <f t="shared" ref="J7:J17" si="0">
S7</f>
        <v>
225000</v>
      </c>
      <c r="K7" s="41" t="s">
        <v>
29</v>
      </c>
      <c r="L7" s="43">
        <f>
G7*J7</f>
        <v>
0</v>
      </c>
      <c r="M7" s="44" t="s">
        <v>
12</v>
      </c>
      <c r="N7" s="111"/>
      <c r="O7" s="44" t="s">
        <v>
12</v>
      </c>
      <c r="P7" s="43">
        <f>
J7*L7</f>
        <v>
0</v>
      </c>
      <c r="Q7" s="44" t="s">
        <v>
12</v>
      </c>
      <c r="S7" s="5">
        <v>
225000</v>
      </c>
      <c r="U7" s="45">
        <f>
J7*L7</f>
        <v>
0</v>
      </c>
    </row>
    <row r="8" spans="1:22" ht="32.25" customHeight="1">
      <c r="A8" s="291"/>
      <c r="B8" s="279"/>
      <c r="C8" s="281"/>
      <c r="D8" s="283"/>
      <c r="E8" s="283"/>
      <c r="F8" s="283"/>
      <c r="G8" s="49"/>
      <c r="H8" s="46" t="s">
        <v>
4</v>
      </c>
      <c r="I8" s="46" t="s">
        <v>
7</v>
      </c>
      <c r="J8" s="47">
        <f t="shared" si="0"/>
        <v>
171000</v>
      </c>
      <c r="K8" s="48" t="s">
        <v>
29</v>
      </c>
      <c r="L8" s="50">
        <f>
G8*J8</f>
        <v>
0</v>
      </c>
      <c r="M8" s="51" t="s">
        <v>
12</v>
      </c>
      <c r="N8" s="112"/>
      <c r="O8" s="51" t="s">
        <v>
12</v>
      </c>
      <c r="P8" s="50">
        <f>
J8*L8</f>
        <v>
0</v>
      </c>
      <c r="Q8" s="51" t="s">
        <v>
12</v>
      </c>
      <c r="S8" s="6">
        <v>
171000</v>
      </c>
      <c r="U8" s="45">
        <f t="shared" ref="U8:U17" si="1">
J8*L8</f>
        <v>
0</v>
      </c>
    </row>
    <row r="9" spans="1:22" ht="32.25" customHeight="1">
      <c r="A9" s="291"/>
      <c r="B9" s="279"/>
      <c r="C9" s="281"/>
      <c r="D9" s="283"/>
      <c r="E9" s="283"/>
      <c r="F9" s="283"/>
      <c r="G9" s="52"/>
      <c r="H9" s="125" t="s">
        <v>
4</v>
      </c>
      <c r="I9" s="125" t="s">
        <v>
8</v>
      </c>
      <c r="J9" s="28">
        <f t="shared" si="0"/>
        <v>
150000</v>
      </c>
      <c r="K9" s="124" t="s">
        <v>
29</v>
      </c>
      <c r="L9" s="50">
        <f t="shared" ref="L9:L17" si="2">
G9*J9</f>
        <v>
0</v>
      </c>
      <c r="M9" s="51" t="s">
        <v>
12</v>
      </c>
      <c r="N9" s="112"/>
      <c r="O9" s="51" t="s">
        <v>
12</v>
      </c>
      <c r="P9" s="50">
        <f t="shared" ref="P9:P22" si="3">
J9*L9</f>
        <v>
0</v>
      </c>
      <c r="Q9" s="51" t="s">
        <v>
12</v>
      </c>
      <c r="S9" s="7">
        <v>
150000</v>
      </c>
      <c r="U9" s="45">
        <f t="shared" si="1"/>
        <v>
0</v>
      </c>
    </row>
    <row r="10" spans="1:22" ht="32.25" customHeight="1">
      <c r="A10" s="291"/>
      <c r="B10" s="279"/>
      <c r="C10" s="281"/>
      <c r="D10" s="283" t="s">
        <v>
30</v>
      </c>
      <c r="E10" s="283"/>
      <c r="F10" s="283"/>
      <c r="G10" s="56"/>
      <c r="H10" s="53" t="s">
        <v>
4</v>
      </c>
      <c r="I10" s="53" t="s">
        <v>
3</v>
      </c>
      <c r="J10" s="54">
        <f t="shared" si="0"/>
        <v>
225000</v>
      </c>
      <c r="K10" s="55" t="s">
        <v>
29</v>
      </c>
      <c r="L10" s="50">
        <f>
G10*J10</f>
        <v>
0</v>
      </c>
      <c r="M10" s="51" t="s">
        <v>
12</v>
      </c>
      <c r="N10" s="112"/>
      <c r="O10" s="51" t="s">
        <v>
12</v>
      </c>
      <c r="P10" s="50">
        <f t="shared" si="3"/>
        <v>
0</v>
      </c>
      <c r="Q10" s="51" t="s">
        <v>
12</v>
      </c>
      <c r="S10" s="5">
        <v>
225000</v>
      </c>
      <c r="U10" s="45">
        <f t="shared" si="1"/>
        <v>
0</v>
      </c>
    </row>
    <row r="11" spans="1:22" ht="32.25" customHeight="1">
      <c r="A11" s="291"/>
      <c r="B11" s="279"/>
      <c r="C11" s="281"/>
      <c r="D11" s="283"/>
      <c r="E11" s="283"/>
      <c r="F11" s="283"/>
      <c r="G11" s="49"/>
      <c r="H11" s="46" t="s">
        <v>
4</v>
      </c>
      <c r="I11" s="46" t="s">
        <v>
7</v>
      </c>
      <c r="J11" s="47">
        <f t="shared" si="0"/>
        <v>
171000</v>
      </c>
      <c r="K11" s="48" t="s">
        <v>
29</v>
      </c>
      <c r="L11" s="50">
        <f t="shared" si="2"/>
        <v>
0</v>
      </c>
      <c r="M11" s="51" t="s">
        <v>
12</v>
      </c>
      <c r="N11" s="112"/>
      <c r="O11" s="51" t="s">
        <v>
12</v>
      </c>
      <c r="P11" s="50">
        <f t="shared" si="3"/>
        <v>
0</v>
      </c>
      <c r="Q11" s="51" t="s">
        <v>
12</v>
      </c>
      <c r="S11" s="6">
        <v>
171000</v>
      </c>
      <c r="U11" s="45">
        <f t="shared" si="1"/>
        <v>
0</v>
      </c>
    </row>
    <row r="12" spans="1:22" ht="32.25" customHeight="1">
      <c r="A12" s="291"/>
      <c r="B12" s="279"/>
      <c r="C12" s="281"/>
      <c r="D12" s="283"/>
      <c r="E12" s="283"/>
      <c r="F12" s="283"/>
      <c r="G12" s="52"/>
      <c r="H12" s="125" t="s">
        <v>
4</v>
      </c>
      <c r="I12" s="125" t="s">
        <v>
31</v>
      </c>
      <c r="J12" s="28">
        <f t="shared" si="0"/>
        <v>
150000</v>
      </c>
      <c r="K12" s="124" t="s">
        <v>
29</v>
      </c>
      <c r="L12" s="50">
        <f t="shared" si="2"/>
        <v>
0</v>
      </c>
      <c r="M12" s="51" t="s">
        <v>
12</v>
      </c>
      <c r="N12" s="112"/>
      <c r="O12" s="51" t="s">
        <v>
12</v>
      </c>
      <c r="P12" s="50">
        <f t="shared" si="3"/>
        <v>
0</v>
      </c>
      <c r="Q12" s="51" t="s">
        <v>
12</v>
      </c>
      <c r="S12" s="7">
        <v>
150000</v>
      </c>
      <c r="U12" s="45">
        <f t="shared" si="1"/>
        <v>
0</v>
      </c>
    </row>
    <row r="13" spans="1:22" ht="32.25" customHeight="1">
      <c r="A13" s="291"/>
      <c r="B13" s="279"/>
      <c r="C13" s="281"/>
      <c r="D13" s="283" t="s">
        <v>
2</v>
      </c>
      <c r="E13" s="283"/>
      <c r="F13" s="283"/>
      <c r="G13" s="56"/>
      <c r="H13" s="53" t="s">
        <v>
9</v>
      </c>
      <c r="I13" s="53" t="s">
        <v>
3</v>
      </c>
      <c r="J13" s="54">
        <f t="shared" si="0"/>
        <v>
85000</v>
      </c>
      <c r="K13" s="55" t="s">
        <v>
32</v>
      </c>
      <c r="L13" s="50">
        <f t="shared" si="2"/>
        <v>
0</v>
      </c>
      <c r="M13" s="51" t="s">
        <v>
12</v>
      </c>
      <c r="N13" s="112"/>
      <c r="O13" s="51" t="s">
        <v>
12</v>
      </c>
      <c r="P13" s="50">
        <f t="shared" si="3"/>
        <v>
0</v>
      </c>
      <c r="Q13" s="51" t="s">
        <v>
12</v>
      </c>
      <c r="S13" s="5">
        <v>
85000</v>
      </c>
      <c r="U13" s="45">
        <f t="shared" si="1"/>
        <v>
0</v>
      </c>
    </row>
    <row r="14" spans="1:22" ht="32.25" customHeight="1">
      <c r="A14" s="291"/>
      <c r="B14" s="279"/>
      <c r="C14" s="281"/>
      <c r="D14" s="283"/>
      <c r="E14" s="283"/>
      <c r="F14" s="283"/>
      <c r="G14" s="49"/>
      <c r="H14" s="46" t="s">
        <v>
9</v>
      </c>
      <c r="I14" s="46" t="s">
        <v>
7</v>
      </c>
      <c r="J14" s="47">
        <f t="shared" si="0"/>
        <v>
64000</v>
      </c>
      <c r="K14" s="48" t="s">
        <v>
32</v>
      </c>
      <c r="L14" s="50">
        <f t="shared" si="2"/>
        <v>
0</v>
      </c>
      <c r="M14" s="51" t="s">
        <v>
12</v>
      </c>
      <c r="N14" s="112"/>
      <c r="O14" s="51" t="s">
        <v>
12</v>
      </c>
      <c r="P14" s="50">
        <f t="shared" si="3"/>
        <v>
0</v>
      </c>
      <c r="Q14" s="51" t="s">
        <v>
12</v>
      </c>
      <c r="S14" s="6">
        <v>
64000</v>
      </c>
      <c r="U14" s="45">
        <f t="shared" si="1"/>
        <v>
0</v>
      </c>
    </row>
    <row r="15" spans="1:22" ht="32.25" customHeight="1">
      <c r="A15" s="291"/>
      <c r="B15" s="279"/>
      <c r="C15" s="281"/>
      <c r="D15" s="283"/>
      <c r="E15" s="283"/>
      <c r="F15" s="283"/>
      <c r="G15" s="52"/>
      <c r="H15" s="125" t="s">
        <v>
9</v>
      </c>
      <c r="I15" s="125" t="s">
        <v>
8</v>
      </c>
      <c r="J15" s="28">
        <f t="shared" si="0"/>
        <v>
21000</v>
      </c>
      <c r="K15" s="124" t="s">
        <v>
32</v>
      </c>
      <c r="L15" s="50">
        <f t="shared" si="2"/>
        <v>
0</v>
      </c>
      <c r="M15" s="51" t="s">
        <v>
12</v>
      </c>
      <c r="N15" s="112"/>
      <c r="O15" s="51" t="s">
        <v>
12</v>
      </c>
      <c r="P15" s="50">
        <f t="shared" si="3"/>
        <v>
0</v>
      </c>
      <c r="Q15" s="51" t="s">
        <v>
12</v>
      </c>
      <c r="S15" s="7">
        <v>
21000</v>
      </c>
      <c r="U15" s="45">
        <f t="shared" si="1"/>
        <v>
0</v>
      </c>
    </row>
    <row r="16" spans="1:22" ht="32.25" customHeight="1">
      <c r="A16" s="291"/>
      <c r="B16" s="279"/>
      <c r="C16" s="279" t="s">
        <v>
10</v>
      </c>
      <c r="D16" s="283" t="s">
        <v>
11</v>
      </c>
      <c r="E16" s="283"/>
      <c r="F16" s="283"/>
      <c r="G16" s="56"/>
      <c r="H16" s="53" t="s">
        <v>
4</v>
      </c>
      <c r="I16" s="53" t="s">
        <v>
3</v>
      </c>
      <c r="J16" s="54">
        <f t="shared" si="0"/>
        <v>
343000</v>
      </c>
      <c r="K16" s="55" t="s">
        <v>
29</v>
      </c>
      <c r="L16" s="50">
        <f t="shared" si="2"/>
        <v>
0</v>
      </c>
      <c r="M16" s="51" t="s">
        <v>
12</v>
      </c>
      <c r="N16" s="112"/>
      <c r="O16" s="51" t="s">
        <v>
12</v>
      </c>
      <c r="P16" s="50">
        <f t="shared" si="3"/>
        <v>
0</v>
      </c>
      <c r="Q16" s="51" t="s">
        <v>
12</v>
      </c>
      <c r="S16" s="5">
        <v>
343000</v>
      </c>
      <c r="U16" s="45">
        <f t="shared" si="1"/>
        <v>
0</v>
      </c>
    </row>
    <row r="17" spans="1:23" ht="32.25" customHeight="1">
      <c r="A17" s="291"/>
      <c r="B17" s="279"/>
      <c r="C17" s="279"/>
      <c r="D17" s="283"/>
      <c r="E17" s="283"/>
      <c r="F17" s="283"/>
      <c r="G17" s="52"/>
      <c r="H17" s="125" t="s">
        <v>
4</v>
      </c>
      <c r="I17" s="125" t="s">
        <v>
8</v>
      </c>
      <c r="J17" s="28">
        <f t="shared" si="0"/>
        <v>
300000</v>
      </c>
      <c r="K17" s="124" t="s">
        <v>
29</v>
      </c>
      <c r="L17" s="50">
        <f t="shared" si="2"/>
        <v>
0</v>
      </c>
      <c r="M17" s="51" t="s">
        <v>
12</v>
      </c>
      <c r="N17" s="112"/>
      <c r="O17" s="51" t="s">
        <v>
12</v>
      </c>
      <c r="P17" s="50">
        <f t="shared" si="3"/>
        <v>
0</v>
      </c>
      <c r="Q17" s="51" t="s">
        <v>
12</v>
      </c>
      <c r="S17" s="7">
        <v>
300000</v>
      </c>
      <c r="U17" s="45">
        <f t="shared" si="1"/>
        <v>
0</v>
      </c>
    </row>
    <row r="18" spans="1:23" ht="32.25" customHeight="1">
      <c r="A18" s="291"/>
      <c r="B18" s="266" t="s">
        <v>
79</v>
      </c>
      <c r="C18" s="267"/>
      <c r="D18" s="266" t="s">
        <v>
33</v>
      </c>
      <c r="E18" s="267"/>
      <c r="F18" s="53" t="s">
        <v>
34</v>
      </c>
      <c r="G18" s="58"/>
      <c r="H18" s="53" t="s">
        <v>
36</v>
      </c>
      <c r="I18" s="274">
        <f>
IF(N$3="一戸建ての住宅",S$18,T$18)</f>
        <v>
182000</v>
      </c>
      <c r="J18" s="275"/>
      <c r="K18" s="57" t="s">
        <v>
35</v>
      </c>
      <c r="L18" s="50">
        <f>
IF(N$3="一戸建ての住宅",$S18,$T18)</f>
        <v>
182000</v>
      </c>
      <c r="M18" s="51" t="s">
        <v>
12</v>
      </c>
      <c r="N18" s="112"/>
      <c r="O18" s="51" t="s">
        <v>
12</v>
      </c>
      <c r="P18" s="50">
        <f t="shared" si="3"/>
        <v>
0</v>
      </c>
      <c r="Q18" s="51" t="s">
        <v>
12</v>
      </c>
      <c r="S18" s="5">
        <v>
182000</v>
      </c>
      <c r="T18" s="59">
        <v>
624000</v>
      </c>
      <c r="U18" s="45">
        <f>
I18*L18</f>
        <v>
33124000000</v>
      </c>
    </row>
    <row r="19" spans="1:23" ht="32.25" customHeight="1">
      <c r="A19" s="291"/>
      <c r="B19" s="268"/>
      <c r="C19" s="269"/>
      <c r="D19" s="272"/>
      <c r="E19" s="273"/>
      <c r="F19" s="125" t="s">
        <v>
37</v>
      </c>
      <c r="G19" s="61"/>
      <c r="H19" s="125" t="s">
        <v>
36</v>
      </c>
      <c r="I19" s="276">
        <f>
IF(N$3="一戸建ての住宅",S19,T19)*U4</f>
        <v>
273000</v>
      </c>
      <c r="J19" s="277"/>
      <c r="K19" s="60" t="s">
        <v>
35</v>
      </c>
      <c r="L19" s="50">
        <f t="shared" ref="L19:L21" si="4">
IF(N$3="一戸建ての住宅",$S19,$T19)</f>
        <v>
273000</v>
      </c>
      <c r="M19" s="51" t="s">
        <v>
12</v>
      </c>
      <c r="N19" s="112"/>
      <c r="O19" s="51" t="s">
        <v>
12</v>
      </c>
      <c r="P19" s="50">
        <f t="shared" si="3"/>
        <v>
0</v>
      </c>
      <c r="Q19" s="51" t="s">
        <v>
12</v>
      </c>
      <c r="S19" s="6">
        <v>
273000</v>
      </c>
      <c r="T19" s="62">
        <v>
963000</v>
      </c>
      <c r="U19" s="45">
        <f t="shared" ref="U19:U23" si="5">
I19*L19</f>
        <v>
74529000000</v>
      </c>
    </row>
    <row r="20" spans="1:23" ht="32.25" customHeight="1">
      <c r="A20" s="291"/>
      <c r="B20" s="268"/>
      <c r="C20" s="269"/>
      <c r="D20" s="266" t="s">
        <v>
38</v>
      </c>
      <c r="E20" s="267"/>
      <c r="F20" s="53" t="s">
        <v>
34</v>
      </c>
      <c r="G20" s="58"/>
      <c r="H20" s="53" t="s">
        <v>
36</v>
      </c>
      <c r="I20" s="274">
        <f>
IF(N3="一戸建ての住宅",S20,T20)*U4</f>
        <v>
64000</v>
      </c>
      <c r="J20" s="275"/>
      <c r="K20" s="57" t="s">
        <v>
35</v>
      </c>
      <c r="L20" s="50">
        <f t="shared" si="4"/>
        <v>
64000</v>
      </c>
      <c r="M20" s="51" t="s">
        <v>
12</v>
      </c>
      <c r="N20" s="112"/>
      <c r="O20" s="51" t="s">
        <v>
12</v>
      </c>
      <c r="P20" s="50">
        <f t="shared" si="3"/>
        <v>
0</v>
      </c>
      <c r="Q20" s="51" t="s">
        <v>
12</v>
      </c>
      <c r="S20" s="6">
        <v>
64000</v>
      </c>
      <c r="T20" s="62">
        <v>
93000</v>
      </c>
      <c r="U20" s="45">
        <f t="shared" si="5"/>
        <v>
4096000000</v>
      </c>
    </row>
    <row r="21" spans="1:23" ht="32.25" customHeight="1">
      <c r="A21" s="291"/>
      <c r="B21" s="268"/>
      <c r="C21" s="269"/>
      <c r="D21" s="272"/>
      <c r="E21" s="273"/>
      <c r="F21" s="125" t="s">
        <v>
37</v>
      </c>
      <c r="G21" s="64"/>
      <c r="H21" s="125" t="s">
        <v>
36</v>
      </c>
      <c r="I21" s="276">
        <f>
IF(N3="一戸建ての住宅",S21,T21)*U4</f>
        <v>
109000</v>
      </c>
      <c r="J21" s="277"/>
      <c r="K21" s="63" t="s">
        <v>
35</v>
      </c>
      <c r="L21" s="50">
        <f t="shared" si="4"/>
        <v>
109000</v>
      </c>
      <c r="M21" s="51" t="s">
        <v>
12</v>
      </c>
      <c r="N21" s="112"/>
      <c r="O21" s="51" t="s">
        <v>
12</v>
      </c>
      <c r="P21" s="50">
        <f t="shared" si="3"/>
        <v>
0</v>
      </c>
      <c r="Q21" s="51" t="s">
        <v>
12</v>
      </c>
      <c r="S21" s="6">
        <v>
109000</v>
      </c>
      <c r="T21" s="62">
        <v>
149000</v>
      </c>
      <c r="U21" s="45">
        <f t="shared" si="5"/>
        <v>
11881000000</v>
      </c>
    </row>
    <row r="22" spans="1:23" ht="32.25" customHeight="1">
      <c r="A22" s="291"/>
      <c r="B22" s="268"/>
      <c r="C22" s="269"/>
      <c r="D22" s="266" t="s">
        <v>
39</v>
      </c>
      <c r="E22" s="267"/>
      <c r="F22" s="53" t="s">
        <v>
34</v>
      </c>
      <c r="G22" s="58"/>
      <c r="H22" s="53" t="s">
        <v>
36</v>
      </c>
      <c r="I22" s="274">
        <f>
IF(N3="一戸建ての住宅",S22,T22)*U4</f>
        <v>
217000</v>
      </c>
      <c r="J22" s="275"/>
      <c r="K22" s="57" t="s">
        <v>
35</v>
      </c>
      <c r="L22" s="50">
        <f>
IF(N$3="一戸建ての住宅",$S22,$T22)</f>
        <v>
217000</v>
      </c>
      <c r="M22" s="51" t="s">
        <v>
12</v>
      </c>
      <c r="N22" s="112"/>
      <c r="O22" s="51" t="s">
        <v>
12</v>
      </c>
      <c r="P22" s="50">
        <f t="shared" si="3"/>
        <v>
0</v>
      </c>
      <c r="Q22" s="51" t="s">
        <v>
12</v>
      </c>
      <c r="S22" s="6">
        <v>
217000</v>
      </c>
      <c r="T22" s="62">
        <v>
253000</v>
      </c>
      <c r="U22" s="45">
        <f t="shared" si="5"/>
        <v>
47089000000</v>
      </c>
    </row>
    <row r="23" spans="1:23" ht="32.25" customHeight="1" thickBot="1">
      <c r="A23" s="291"/>
      <c r="B23" s="270"/>
      <c r="C23" s="271"/>
      <c r="D23" s="270"/>
      <c r="E23" s="271"/>
      <c r="F23" s="65" t="s">
        <v>
37</v>
      </c>
      <c r="G23" s="67"/>
      <c r="H23" s="65" t="s">
        <v>
36</v>
      </c>
      <c r="I23" s="295">
        <f>
IF(N3="一戸建ての住宅",S23,T23)*U4</f>
        <v>
326000</v>
      </c>
      <c r="J23" s="296"/>
      <c r="K23" s="66" t="s">
        <v>
35</v>
      </c>
      <c r="L23" s="118">
        <f>
IF(N$3="一戸建ての住宅",$S22,$T22)</f>
        <v>
217000</v>
      </c>
      <c r="M23" s="69" t="s">
        <v>
12</v>
      </c>
      <c r="N23" s="113"/>
      <c r="O23" s="69" t="s">
        <v>
12</v>
      </c>
      <c r="P23" s="68">
        <f>
I23*L23</f>
        <v>
70742000000</v>
      </c>
      <c r="Q23" s="69" t="s">
        <v>
12</v>
      </c>
      <c r="S23" s="7">
        <v>
326000</v>
      </c>
      <c r="T23" s="70">
        <v>
422000</v>
      </c>
      <c r="U23" s="45">
        <f t="shared" si="5"/>
        <v>
70742000000</v>
      </c>
    </row>
    <row r="24" spans="1:23" ht="34.5" customHeight="1" thickTop="1" thickBot="1">
      <c r="A24" s="291"/>
      <c r="B24" s="292" t="s">
        <v>
81</v>
      </c>
      <c r="C24" s="293"/>
      <c r="D24" s="293"/>
      <c r="E24" s="293"/>
      <c r="F24" s="293"/>
      <c r="G24" s="293"/>
      <c r="H24" s="293"/>
      <c r="I24" s="293"/>
      <c r="J24" s="293"/>
      <c r="K24" s="294"/>
      <c r="L24" s="71">
        <f>
SUM(L7:L23)</f>
        <v>
1062000</v>
      </c>
      <c r="M24" s="72" t="s">
        <v>
12</v>
      </c>
      <c r="N24" s="71">
        <f>
SUM(N7:N23)</f>
        <v>
0</v>
      </c>
      <c r="O24" s="72" t="s">
        <v>
12</v>
      </c>
      <c r="P24" s="71">
        <f>
SUM(P7:P23)</f>
        <v>
70742000000</v>
      </c>
      <c r="Q24" s="72" t="s">
        <v>
12</v>
      </c>
      <c r="S24" s="6"/>
      <c r="T24" s="12"/>
      <c r="U24" s="45"/>
    </row>
    <row r="25" spans="1:23" ht="33.75" customHeight="1">
      <c r="A25" s="290" t="s">
        <v>
40</v>
      </c>
      <c r="B25" s="363" t="s">
        <v>
41</v>
      </c>
      <c r="C25" s="364"/>
      <c r="D25" s="282" t="s">
        <v>
42</v>
      </c>
      <c r="E25" s="282"/>
      <c r="F25" s="282"/>
      <c r="G25" s="127"/>
      <c r="H25" s="103" t="s">
        <v>
82</v>
      </c>
      <c r="I25" s="376">
        <f>
S25*U4</f>
        <v>
452000</v>
      </c>
      <c r="J25" s="377"/>
      <c r="K25" s="73" t="s">
        <v>
43</v>
      </c>
      <c r="L25" s="105">
        <f>
G25*I25</f>
        <v>
0</v>
      </c>
      <c r="M25" s="120" t="s">
        <v>
44</v>
      </c>
      <c r="N25" s="110"/>
      <c r="O25" s="75" t="s">
        <v>
12</v>
      </c>
      <c r="P25" s="74"/>
      <c r="Q25" s="75" t="s">
        <v>
12</v>
      </c>
      <c r="S25" s="5">
        <v>
452000</v>
      </c>
      <c r="U25" s="45">
        <f>
I25*L25</f>
        <v>
0</v>
      </c>
      <c r="V25" s="2">
        <v>
0</v>
      </c>
      <c r="W25" s="2">
        <v>
1</v>
      </c>
    </row>
    <row r="26" spans="1:23" ht="33.75" customHeight="1">
      <c r="A26" s="291"/>
      <c r="B26" s="365"/>
      <c r="C26" s="366"/>
      <c r="D26" s="283" t="s">
        <v>
45</v>
      </c>
      <c r="E26" s="283"/>
      <c r="F26" s="283"/>
      <c r="G26" s="128"/>
      <c r="H26" s="104" t="s">
        <v>
82</v>
      </c>
      <c r="I26" s="378">
        <f>
S26*U4</f>
        <v>
349000</v>
      </c>
      <c r="J26" s="379"/>
      <c r="K26" s="29" t="s">
        <v>
46</v>
      </c>
      <c r="L26" s="106">
        <f>
G26*I26</f>
        <v>
0</v>
      </c>
      <c r="M26" s="121" t="s">
        <v>
44</v>
      </c>
      <c r="N26" s="108"/>
      <c r="O26" s="77" t="s">
        <v>
12</v>
      </c>
      <c r="P26" s="76"/>
      <c r="Q26" s="77" t="s">
        <v>
12</v>
      </c>
      <c r="S26" s="6">
        <v>
349000</v>
      </c>
      <c r="U26" s="45">
        <f t="shared" ref="U26:U36" si="6">
I26*L26</f>
        <v>
0</v>
      </c>
    </row>
    <row r="27" spans="1:23" ht="29.25" customHeight="1">
      <c r="A27" s="291"/>
      <c r="B27" s="365"/>
      <c r="C27" s="366"/>
      <c r="D27" s="343" t="s">
        <v>
47</v>
      </c>
      <c r="E27" s="311"/>
      <c r="F27" s="312"/>
      <c r="G27" s="341"/>
      <c r="H27" s="279" t="s">
        <v>
82</v>
      </c>
      <c r="I27" s="319">
        <f>
S27*U4</f>
        <v>
243000</v>
      </c>
      <c r="J27" s="320"/>
      <c r="K27" s="325" t="s">
        <v>
48</v>
      </c>
      <c r="L27" s="328">
        <f>
G27*I27</f>
        <v>
0</v>
      </c>
      <c r="M27" s="331" t="s">
        <v>
44</v>
      </c>
      <c r="N27" s="333"/>
      <c r="O27" s="336" t="s">
        <v>
12</v>
      </c>
      <c r="P27" s="338"/>
      <c r="Q27" s="336" t="s">
        <v>
12</v>
      </c>
      <c r="S27" s="313">
        <v>
243000</v>
      </c>
      <c r="U27" s="45">
        <f t="shared" si="6"/>
        <v>
0</v>
      </c>
    </row>
    <row r="28" spans="1:23" ht="21" customHeight="1">
      <c r="A28" s="291"/>
      <c r="B28" s="365"/>
      <c r="C28" s="366"/>
      <c r="D28" s="343"/>
      <c r="E28" s="311"/>
      <c r="F28" s="312"/>
      <c r="G28" s="341"/>
      <c r="H28" s="279"/>
      <c r="I28" s="321"/>
      <c r="J28" s="322"/>
      <c r="K28" s="326"/>
      <c r="L28" s="329"/>
      <c r="M28" s="281"/>
      <c r="N28" s="334"/>
      <c r="O28" s="336"/>
      <c r="P28" s="339"/>
      <c r="Q28" s="336"/>
      <c r="S28" s="313"/>
      <c r="U28" s="45">
        <f t="shared" si="6"/>
        <v>
0</v>
      </c>
    </row>
    <row r="29" spans="1:23" ht="30" customHeight="1">
      <c r="A29" s="291"/>
      <c r="B29" s="365"/>
      <c r="C29" s="366"/>
      <c r="D29" s="343"/>
      <c r="E29" s="311"/>
      <c r="F29" s="312"/>
      <c r="G29" s="341"/>
      <c r="H29" s="279"/>
      <c r="I29" s="323"/>
      <c r="J29" s="324"/>
      <c r="K29" s="327"/>
      <c r="L29" s="330"/>
      <c r="M29" s="332"/>
      <c r="N29" s="335"/>
      <c r="O29" s="337"/>
      <c r="P29" s="340"/>
      <c r="Q29" s="337"/>
      <c r="S29" s="313"/>
      <c r="U29" s="45">
        <f t="shared" si="6"/>
        <v>
0</v>
      </c>
    </row>
    <row r="30" spans="1:23" ht="33.75" customHeight="1" thickBot="1">
      <c r="A30" s="291"/>
      <c r="B30" s="367"/>
      <c r="C30" s="368"/>
      <c r="D30" s="314" t="s">
        <v>
49</v>
      </c>
      <c r="E30" s="315"/>
      <c r="F30" s="316"/>
      <c r="G30" s="122"/>
      <c r="H30" s="121" t="s">
        <v>
82</v>
      </c>
      <c r="I30" s="317">
        <f>
S30*U4</f>
        <v>
53000</v>
      </c>
      <c r="J30" s="318"/>
      <c r="K30" s="78" t="s">
        <v>
50</v>
      </c>
      <c r="L30" s="107">
        <f>
G30*I30</f>
        <v>
0</v>
      </c>
      <c r="M30" s="79" t="s">
        <v>
51</v>
      </c>
      <c r="N30" s="109"/>
      <c r="O30" s="81" t="s">
        <v>
12</v>
      </c>
      <c r="P30" s="80"/>
      <c r="Q30" s="81" t="s">
        <v>
12</v>
      </c>
      <c r="S30" s="7">
        <v>
53000</v>
      </c>
      <c r="U30" s="45">
        <f t="shared" si="6"/>
        <v>
0</v>
      </c>
    </row>
    <row r="31" spans="1:23" ht="34.5" customHeight="1" thickTop="1" thickBot="1">
      <c r="A31" s="291"/>
      <c r="B31" s="373" t="s">
        <v>
83</v>
      </c>
      <c r="C31" s="374"/>
      <c r="D31" s="374"/>
      <c r="E31" s="374"/>
      <c r="F31" s="374"/>
      <c r="G31" s="374"/>
      <c r="H31" s="374"/>
      <c r="I31" s="374"/>
      <c r="J31" s="374"/>
      <c r="K31" s="375"/>
      <c r="L31" s="71">
        <f>
SUM(L25:L30)</f>
        <v>
0</v>
      </c>
      <c r="M31" s="72" t="s">
        <v>
12</v>
      </c>
      <c r="N31" s="71">
        <f>
SUM(N25:N30)</f>
        <v>
0</v>
      </c>
      <c r="O31" s="72" t="s">
        <v>
12</v>
      </c>
      <c r="P31" s="71">
        <f>
SUM(P25:P30)</f>
        <v>
0</v>
      </c>
      <c r="Q31" s="72" t="s">
        <v>
12</v>
      </c>
      <c r="S31" s="6"/>
      <c r="T31" s="12"/>
      <c r="U31" s="45"/>
      <c r="V31" s="82" t="s">
        <v>
52</v>
      </c>
    </row>
    <row r="32" spans="1:23" ht="32.25" customHeight="1">
      <c r="A32" s="291"/>
      <c r="B32" s="363" t="s">
        <v>
53</v>
      </c>
      <c r="C32" s="364"/>
      <c r="D32" s="380" t="s">
        <v>
54</v>
      </c>
      <c r="E32" s="381"/>
      <c r="F32" s="382"/>
      <c r="G32" s="127"/>
      <c r="H32" s="103" t="s">
        <v>
84</v>
      </c>
      <c r="I32" s="354" t="s">
        <v>
55</v>
      </c>
      <c r="J32" s="355"/>
      <c r="K32" s="355"/>
      <c r="L32" s="355"/>
      <c r="M32" s="356"/>
      <c r="N32" s="108"/>
      <c r="O32" s="83" t="s">
        <v>
12</v>
      </c>
      <c r="P32" s="76"/>
      <c r="Q32" s="83" t="s">
        <v>
12</v>
      </c>
      <c r="S32" s="84">
        <v>
130000</v>
      </c>
      <c r="U32" s="45" t="e">
        <f t="shared" si="6"/>
        <v>
#VALUE!</v>
      </c>
      <c r="V32" s="82" t="e">
        <f>
IF(N32&gt;U32,U32,N32)</f>
        <v>
#VALUE!</v>
      </c>
    </row>
    <row r="33" spans="1:25" ht="32.25" customHeight="1">
      <c r="A33" s="291"/>
      <c r="B33" s="365"/>
      <c r="C33" s="366"/>
      <c r="D33" s="343" t="s">
        <v>
63</v>
      </c>
      <c r="E33" s="311"/>
      <c r="F33" s="312"/>
      <c r="G33" s="128"/>
      <c r="H33" s="104" t="s">
        <v>
84</v>
      </c>
      <c r="I33" s="357"/>
      <c r="J33" s="358"/>
      <c r="K33" s="358"/>
      <c r="L33" s="358"/>
      <c r="M33" s="359"/>
      <c r="N33" s="108"/>
      <c r="O33" s="83" t="s">
        <v>
12</v>
      </c>
      <c r="P33" s="76"/>
      <c r="Q33" s="83"/>
      <c r="S33" s="85"/>
      <c r="U33" s="45"/>
      <c r="V33" s="82"/>
    </row>
    <row r="34" spans="1:25" ht="32.25" customHeight="1">
      <c r="A34" s="291"/>
      <c r="B34" s="365"/>
      <c r="C34" s="366"/>
      <c r="D34" s="343" t="s">
        <v>
64</v>
      </c>
      <c r="E34" s="311"/>
      <c r="F34" s="312"/>
      <c r="G34" s="128"/>
      <c r="H34" s="104" t="s">
        <v>
84</v>
      </c>
      <c r="I34" s="357"/>
      <c r="J34" s="358"/>
      <c r="K34" s="358"/>
      <c r="L34" s="358"/>
      <c r="M34" s="359"/>
      <c r="N34" s="108"/>
      <c r="O34" s="83" t="s">
        <v>
12</v>
      </c>
      <c r="P34" s="76"/>
      <c r="Q34" s="83"/>
      <c r="S34" s="85"/>
      <c r="U34" s="45"/>
      <c r="V34" s="82"/>
    </row>
    <row r="35" spans="1:25" ht="32.25" customHeight="1">
      <c r="A35" s="291"/>
      <c r="B35" s="365"/>
      <c r="C35" s="366"/>
      <c r="D35" s="383" t="s">
        <v>
65</v>
      </c>
      <c r="E35" s="384"/>
      <c r="F35" s="385"/>
      <c r="G35" s="128"/>
      <c r="H35" s="104" t="s">
        <v>
84</v>
      </c>
      <c r="I35" s="357"/>
      <c r="J35" s="358"/>
      <c r="K35" s="358"/>
      <c r="L35" s="358"/>
      <c r="M35" s="359"/>
      <c r="N35" s="108"/>
      <c r="O35" s="83" t="s">
        <v>
12</v>
      </c>
      <c r="P35" s="76"/>
      <c r="Q35" s="83" t="s">
        <v>
12</v>
      </c>
      <c r="S35" s="85">
        <v>
130000</v>
      </c>
      <c r="U35" s="45">
        <f t="shared" si="6"/>
        <v>
0</v>
      </c>
      <c r="V35" s="82">
        <f>
IF(N35&gt;U35,U35,N35)</f>
        <v>
0</v>
      </c>
    </row>
    <row r="36" spans="1:25" ht="32.25" customHeight="1" thickBot="1">
      <c r="A36" s="291"/>
      <c r="B36" s="367"/>
      <c r="C36" s="368"/>
      <c r="D36" s="386" t="s">
        <v>
66</v>
      </c>
      <c r="E36" s="387"/>
      <c r="F36" s="388"/>
      <c r="G36" s="128"/>
      <c r="H36" s="104" t="s">
        <v>
84</v>
      </c>
      <c r="I36" s="360"/>
      <c r="J36" s="361"/>
      <c r="K36" s="361"/>
      <c r="L36" s="361"/>
      <c r="M36" s="362"/>
      <c r="N36" s="109"/>
      <c r="O36" s="81" t="s">
        <v>
6</v>
      </c>
      <c r="P36" s="80"/>
      <c r="Q36" s="81" t="s">
        <v>
6</v>
      </c>
      <c r="S36" s="86">
        <v>
130000</v>
      </c>
      <c r="U36" s="45">
        <f t="shared" si="6"/>
        <v>
0</v>
      </c>
      <c r="V36" s="82">
        <f t="shared" ref="V36" si="7">
IF(N36&gt;U36,U36,N36)</f>
        <v>
0</v>
      </c>
    </row>
    <row r="37" spans="1:25" ht="34.5" customHeight="1" thickTop="1" thickBot="1">
      <c r="A37" s="372"/>
      <c r="B37" s="373" t="s">
        <v>
85</v>
      </c>
      <c r="C37" s="374"/>
      <c r="D37" s="374"/>
      <c r="E37" s="374"/>
      <c r="F37" s="374"/>
      <c r="G37" s="374"/>
      <c r="H37" s="374"/>
      <c r="I37" s="374"/>
      <c r="J37" s="374"/>
      <c r="K37" s="374"/>
      <c r="L37" s="374"/>
      <c r="M37" s="375"/>
      <c r="N37" s="71">
        <f>
SUM(N32:N36)</f>
        <v>
0</v>
      </c>
      <c r="O37" s="72" t="s">
        <v>
12</v>
      </c>
      <c r="P37" s="71">
        <f>
SUM(P25:P30,P32:P36)</f>
        <v>
0</v>
      </c>
      <c r="Q37" s="72" t="s">
        <v>
12</v>
      </c>
      <c r="S37" s="87"/>
      <c r="U37" s="88"/>
    </row>
    <row r="38" spans="1:25" ht="32.25" customHeight="1">
      <c r="A38" s="350" t="s">
        <v>
56</v>
      </c>
      <c r="B38" s="351"/>
      <c r="C38" s="351"/>
      <c r="D38" s="351"/>
      <c r="E38" s="351"/>
      <c r="F38" s="351"/>
      <c r="G38" s="351" t="s">
        <v>
57</v>
      </c>
      <c r="H38" s="351"/>
      <c r="I38" s="351"/>
      <c r="J38" s="351"/>
      <c r="K38" s="351"/>
      <c r="L38" s="351"/>
      <c r="M38" s="353"/>
      <c r="N38" s="89">
        <f>
IF(N24&gt;L24,L24,N24)</f>
        <v>
0</v>
      </c>
      <c r="O38" s="90" t="s">
        <v>
6</v>
      </c>
      <c r="P38" s="89">
        <f>
IF(X38&gt;W38,W38,X38)</f>
        <v>
0</v>
      </c>
      <c r="Q38" s="90" t="s">
        <v>
6</v>
      </c>
      <c r="T38" s="82" t="s">
        <v>
58</v>
      </c>
      <c r="U38" s="88">
        <f>
I24+I31</f>
        <v>
0</v>
      </c>
      <c r="V38" s="91">
        <f>
N24+N31</f>
        <v>
0</v>
      </c>
    </row>
    <row r="39" spans="1:25" ht="32.25" customHeight="1">
      <c r="A39" s="272" t="s">
        <v>
59</v>
      </c>
      <c r="B39" s="369"/>
      <c r="C39" s="369"/>
      <c r="D39" s="369"/>
      <c r="E39" s="369"/>
      <c r="F39" s="369"/>
      <c r="G39" s="370" t="s">
        <v>
86</v>
      </c>
      <c r="H39" s="370"/>
      <c r="I39" s="370"/>
      <c r="J39" s="370"/>
      <c r="K39" s="370"/>
      <c r="L39" s="370"/>
      <c r="M39" s="371"/>
      <c r="N39" s="8">
        <f>
IF(N31&gt;L31,L31,N31)+N37</f>
        <v>
0</v>
      </c>
      <c r="O39" s="25" t="s">
        <v>
6</v>
      </c>
      <c r="P39" s="8">
        <f>
SUM(X32:X36)</f>
        <v>
0</v>
      </c>
      <c r="Q39" s="25" t="s">
        <v>
6</v>
      </c>
      <c r="U39" s="88"/>
    </row>
    <row r="40" spans="1:25" ht="32.25" customHeight="1">
      <c r="A40" s="343" t="s">
        <v>
87</v>
      </c>
      <c r="B40" s="311"/>
      <c r="C40" s="311"/>
      <c r="D40" s="311"/>
      <c r="E40" s="311"/>
      <c r="F40" s="311"/>
      <c r="G40" s="311" t="s">
        <v>
88</v>
      </c>
      <c r="H40" s="311"/>
      <c r="I40" s="311"/>
      <c r="J40" s="311"/>
      <c r="K40" s="311"/>
      <c r="L40" s="311"/>
      <c r="M40" s="312"/>
      <c r="N40" s="9">
        <f>
IF(N38&gt;N39,N38+N39,N38*2)</f>
        <v>
0</v>
      </c>
      <c r="O40" s="26" t="s">
        <v>
6</v>
      </c>
      <c r="P40" s="9">
        <f>
SUM(P38:P39)</f>
        <v>
0</v>
      </c>
      <c r="Q40" s="26" t="s">
        <v>
6</v>
      </c>
    </row>
    <row r="41" spans="1:25" ht="32.25" customHeight="1">
      <c r="A41" s="343" t="s">
        <v>
89</v>
      </c>
      <c r="B41" s="311"/>
      <c r="C41" s="311"/>
      <c r="D41" s="311"/>
      <c r="E41" s="311"/>
      <c r="F41" s="311"/>
      <c r="G41" s="311" t="s">
        <v>
90</v>
      </c>
      <c r="H41" s="311"/>
      <c r="I41" s="311"/>
      <c r="J41" s="311"/>
      <c r="K41" s="311"/>
      <c r="L41" s="311"/>
      <c r="M41" s="312"/>
      <c r="N41" s="9">
        <f>
ROUNDDOWN(IF(N3="マンション",N40/3,IF(N3="共同住宅等",N40/3,IF(N3="一戸建ての住宅",N40*0.23))),-3)</f>
        <v>
0</v>
      </c>
      <c r="O41" s="26" t="s">
        <v>
12</v>
      </c>
      <c r="P41" s="9">
        <f>
ROUNDDOWN((P40*N4),-3)</f>
        <v>
0</v>
      </c>
      <c r="Q41" s="26" t="s">
        <v>
12</v>
      </c>
      <c r="S41" s="310" t="s">
        <v>
60</v>
      </c>
      <c r="T41" s="310"/>
    </row>
    <row r="42" spans="1:25" ht="32.25" customHeight="1">
      <c r="A42" s="266" t="s">
        <v>
94</v>
      </c>
      <c r="B42" s="352"/>
      <c r="C42" s="352"/>
      <c r="D42" s="352"/>
      <c r="E42" s="266"/>
      <c r="F42" s="352"/>
      <c r="G42" s="352"/>
      <c r="H42" s="352"/>
      <c r="I42" s="352"/>
      <c r="J42" s="352"/>
      <c r="K42" s="352"/>
      <c r="L42" s="352"/>
      <c r="M42" s="267"/>
      <c r="N42" s="92"/>
      <c r="O42" s="23"/>
      <c r="P42" s="92"/>
      <c r="Q42" s="23"/>
      <c r="S42" s="11"/>
      <c r="T42" s="12"/>
      <c r="V42" s="12"/>
      <c r="W42" s="12"/>
      <c r="X42" s="13"/>
      <c r="Y42" s="12"/>
    </row>
    <row r="43" spans="1:25" ht="32.25" customHeight="1">
      <c r="A43" s="268"/>
      <c r="B43" s="344"/>
      <c r="C43" s="344"/>
      <c r="D43" s="344"/>
      <c r="E43" s="119"/>
      <c r="F43" s="344" t="s">
        <v>
100</v>
      </c>
      <c r="G43" s="344"/>
      <c r="H43" s="344"/>
      <c r="I43" s="344"/>
      <c r="J43" s="344"/>
      <c r="K43" s="344"/>
      <c r="L43" s="344"/>
      <c r="M43" s="269"/>
      <c r="N43" s="93">
        <v>
1025000</v>
      </c>
      <c r="O43" s="123" t="s">
        <v>
12</v>
      </c>
      <c r="P43" s="93">
        <v>
1025000</v>
      </c>
      <c r="Q43" s="123" t="s">
        <v>
12</v>
      </c>
      <c r="S43" s="94">
        <f>
IF(N41&gt;N43,N43,N41)</f>
        <v>
0</v>
      </c>
      <c r="U43" s="95"/>
      <c r="V43" s="12"/>
      <c r="W43" s="12"/>
      <c r="X43" s="13"/>
      <c r="Y43" s="12"/>
    </row>
    <row r="44" spans="1:25" ht="32.25" customHeight="1">
      <c r="A44" s="268"/>
      <c r="B44" s="344"/>
      <c r="C44" s="344"/>
      <c r="D44" s="344"/>
      <c r="E44" s="345"/>
      <c r="F44" s="346"/>
      <c r="G44" s="346"/>
      <c r="H44" s="346"/>
      <c r="I44" s="346"/>
      <c r="J44" s="346"/>
      <c r="K44" s="346"/>
      <c r="L44" s="346"/>
      <c r="M44" s="347"/>
      <c r="N44" s="93"/>
      <c r="O44" s="123"/>
      <c r="P44" s="93"/>
      <c r="Q44" s="123"/>
      <c r="R44" s="96"/>
      <c r="S44" s="94"/>
      <c r="U44" s="95"/>
      <c r="V44" s="12"/>
      <c r="W44" s="12"/>
      <c r="X44" s="13"/>
      <c r="Y44" s="12"/>
    </row>
    <row r="45" spans="1:25" ht="43.95" customHeight="1">
      <c r="A45" s="268"/>
      <c r="B45" s="344"/>
      <c r="C45" s="344"/>
      <c r="D45" s="344"/>
      <c r="E45" s="119"/>
      <c r="F45" s="344" t="s">
        <v>
101</v>
      </c>
      <c r="G45" s="344"/>
      <c r="H45" s="344"/>
      <c r="I45" s="344"/>
      <c r="J45" s="344"/>
      <c r="K45" s="344"/>
      <c r="L45" s="97" t="s">
        <v>
61</v>
      </c>
      <c r="M45" s="114"/>
      <c r="N45" s="93">
        <f>
ROUNDDOWN(M45*S45,-3)</f>
        <v>
0</v>
      </c>
      <c r="O45" s="123" t="s">
        <v>
6</v>
      </c>
      <c r="P45" s="93" t="e">
        <f>
ROUNDDOWN(O45*U45,3)</f>
        <v>
#VALUE!</v>
      </c>
      <c r="Q45" s="123" t="s">
        <v>
6</v>
      </c>
      <c r="R45" s="96"/>
      <c r="S45" s="94">
        <v>
5000</v>
      </c>
      <c r="U45" s="95"/>
      <c r="V45" s="12"/>
      <c r="W45" s="12"/>
      <c r="X45" s="13"/>
      <c r="Y45" s="12"/>
    </row>
    <row r="46" spans="1:25" ht="32.25" customHeight="1">
      <c r="A46" s="268"/>
      <c r="B46" s="344"/>
      <c r="C46" s="344"/>
      <c r="D46" s="344"/>
      <c r="E46" s="345"/>
      <c r="F46" s="346"/>
      <c r="G46" s="346"/>
      <c r="H46" s="346"/>
      <c r="I46" s="346"/>
      <c r="J46" s="346"/>
      <c r="K46" s="346"/>
      <c r="L46" s="346"/>
      <c r="M46" s="347"/>
      <c r="N46" s="93"/>
      <c r="O46" s="123"/>
      <c r="P46" s="93"/>
      <c r="Q46" s="123"/>
      <c r="R46" s="96"/>
      <c r="S46" s="94"/>
      <c r="U46" s="95"/>
      <c r="V46" s="12"/>
      <c r="W46" s="12"/>
      <c r="X46" s="13"/>
      <c r="Y46" s="12"/>
    </row>
    <row r="47" spans="1:25" ht="43.95" customHeight="1" thickBot="1">
      <c r="A47" s="268"/>
      <c r="B47" s="344"/>
      <c r="C47" s="344"/>
      <c r="D47" s="344"/>
      <c r="E47" s="119"/>
      <c r="F47" s="344" t="s">
        <v>
108</v>
      </c>
      <c r="G47" s="344"/>
      <c r="H47" s="344"/>
      <c r="I47" s="344"/>
      <c r="J47" s="344"/>
      <c r="K47" s="344"/>
      <c r="L47" s="97" t="s">
        <v>
61</v>
      </c>
      <c r="M47" s="114"/>
      <c r="N47" s="93">
        <f>
ROUNDDOWN(M47*S47,-3)</f>
        <v>
0</v>
      </c>
      <c r="O47" s="123" t="s">
        <v>
6</v>
      </c>
      <c r="P47" s="93" t="e">
        <f t="shared" ref="P47" si="8">
ROUNDDOWN(O47*U47,3)</f>
        <v>
#VALUE!</v>
      </c>
      <c r="Q47" s="123" t="s">
        <v>
6</v>
      </c>
      <c r="R47" s="96"/>
      <c r="S47" s="94">
        <v>
7400</v>
      </c>
      <c r="U47" s="95"/>
      <c r="V47" s="12"/>
      <c r="W47" s="12"/>
      <c r="X47" s="13"/>
      <c r="Y47" s="12"/>
    </row>
    <row r="48" spans="1:25" ht="32.25" customHeight="1" thickBot="1">
      <c r="A48" s="348" t="s">
        <v>
91</v>
      </c>
      <c r="B48" s="349"/>
      <c r="C48" s="349"/>
      <c r="D48" s="349"/>
      <c r="E48" s="349"/>
      <c r="F48" s="349"/>
      <c r="G48" s="349"/>
      <c r="H48" s="349"/>
      <c r="I48" s="349"/>
      <c r="J48" s="349"/>
      <c r="K48" s="349"/>
      <c r="L48" s="349"/>
      <c r="M48" s="349"/>
      <c r="N48" s="116"/>
      <c r="O48" s="15" t="s">
        <v>
12</v>
      </c>
      <c r="P48" s="14"/>
      <c r="Q48" s="15" t="s">
        <v>
12</v>
      </c>
      <c r="S48" s="98"/>
    </row>
    <row r="49" spans="1:17" ht="49.95" customHeight="1">
      <c r="A49" s="342" t="s">
        <v>
92</v>
      </c>
      <c r="B49" s="342"/>
      <c r="C49" s="342"/>
      <c r="D49" s="342"/>
      <c r="E49" s="342"/>
      <c r="F49" s="342"/>
      <c r="G49" s="342"/>
      <c r="H49" s="342"/>
      <c r="I49" s="342"/>
      <c r="J49" s="342"/>
      <c r="K49" s="342"/>
      <c r="L49" s="342"/>
      <c r="M49" s="342"/>
      <c r="N49" s="342"/>
      <c r="O49" s="342"/>
      <c r="P49" s="126"/>
      <c r="Q49" s="126"/>
    </row>
  </sheetData>
  <mergeCells count="80">
    <mergeCell ref="L2:M2"/>
    <mergeCell ref="N2:O2"/>
    <mergeCell ref="L3:M3"/>
    <mergeCell ref="N3:O3"/>
    <mergeCell ref="L4:M4"/>
    <mergeCell ref="N4:O5"/>
    <mergeCell ref="U4:U5"/>
    <mergeCell ref="S5:S6"/>
    <mergeCell ref="A6:F6"/>
    <mergeCell ref="G6:H6"/>
    <mergeCell ref="I6:K6"/>
    <mergeCell ref="L6:M6"/>
    <mergeCell ref="N6:O6"/>
    <mergeCell ref="P6:Q6"/>
    <mergeCell ref="D22:E23"/>
    <mergeCell ref="I22:J22"/>
    <mergeCell ref="I23:J23"/>
    <mergeCell ref="A7:A24"/>
    <mergeCell ref="B7:B17"/>
    <mergeCell ref="C7:C15"/>
    <mergeCell ref="D7:F9"/>
    <mergeCell ref="D10:F12"/>
    <mergeCell ref="D13:F15"/>
    <mergeCell ref="C16:C17"/>
    <mergeCell ref="D16:F17"/>
    <mergeCell ref="B18:C23"/>
    <mergeCell ref="D18:E19"/>
    <mergeCell ref="I18:J18"/>
    <mergeCell ref="I19:J19"/>
    <mergeCell ref="D20:E21"/>
    <mergeCell ref="I20:J20"/>
    <mergeCell ref="I21:J21"/>
    <mergeCell ref="B24:K24"/>
    <mergeCell ref="A25:A37"/>
    <mergeCell ref="B25:C30"/>
    <mergeCell ref="D25:F25"/>
    <mergeCell ref="I25:J25"/>
    <mergeCell ref="D26:F26"/>
    <mergeCell ref="I26:J26"/>
    <mergeCell ref="D27:F29"/>
    <mergeCell ref="G27:G29"/>
    <mergeCell ref="H27:H29"/>
    <mergeCell ref="B31:K31"/>
    <mergeCell ref="I27:J29"/>
    <mergeCell ref="K27:K29"/>
    <mergeCell ref="D30:F30"/>
    <mergeCell ref="L27:L29"/>
    <mergeCell ref="M27:M29"/>
    <mergeCell ref="P27:P29"/>
    <mergeCell ref="Q27:Q29"/>
    <mergeCell ref="S27:S29"/>
    <mergeCell ref="I30:J30"/>
    <mergeCell ref="N27:N29"/>
    <mergeCell ref="O27:O29"/>
    <mergeCell ref="A40:F40"/>
    <mergeCell ref="G40:M40"/>
    <mergeCell ref="B32:C36"/>
    <mergeCell ref="D32:F32"/>
    <mergeCell ref="I32:M36"/>
    <mergeCell ref="D33:F33"/>
    <mergeCell ref="D34:F34"/>
    <mergeCell ref="D35:F35"/>
    <mergeCell ref="D36:F36"/>
    <mergeCell ref="B37:M37"/>
    <mergeCell ref="A38:F38"/>
    <mergeCell ref="G38:M38"/>
    <mergeCell ref="A39:F39"/>
    <mergeCell ref="S41:T41"/>
    <mergeCell ref="A42:D47"/>
    <mergeCell ref="E42:M42"/>
    <mergeCell ref="F43:M43"/>
    <mergeCell ref="E44:M44"/>
    <mergeCell ref="F45:K45"/>
    <mergeCell ref="E46:M46"/>
    <mergeCell ref="F47:K47"/>
    <mergeCell ref="A48:M48"/>
    <mergeCell ref="A49:O49"/>
    <mergeCell ref="A41:F41"/>
    <mergeCell ref="G41:M41"/>
    <mergeCell ref="G39:M39"/>
  </mergeCells>
  <phoneticPr fontId="7"/>
  <dataValidations count="5">
    <dataValidation type="list" allowBlank="1" showInputMessage="1" showErrorMessage="1" sqref="G25:G29 G32:G36">
      <formula1>
$V$25:$W$25</formula1>
    </dataValidation>
    <dataValidation type="list" allowBlank="1" showInputMessage="1" showErrorMessage="1" sqref="U4">
      <formula1>
$S$4:$S$6</formula1>
    </dataValidation>
    <dataValidation type="list" allowBlank="1" showInputMessage="1" showErrorMessage="1" sqref="N3:O3">
      <formula1>
$S$3:$U$3</formula1>
    </dataValidation>
    <dataValidation type="list" allowBlank="1" showInputMessage="1" showErrorMessage="1" sqref="N4">
      <formula1>
"23％,'1/3"</formula1>
    </dataValidation>
    <dataValidation type="list" allowBlank="1" showInputMessage="1" showErrorMessage="1" sqref="X43:X47">
      <formula1>
"一般改修住宅,特定改修住宅"</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
4</xdr:col>
                    <xdr:colOff>
38100</xdr:colOff>
                    <xdr:row>
42</xdr:row>
                    <xdr:rowOff>
76200</xdr:rowOff>
                  </from>
                  <to>
                    <xdr:col>
4</xdr:col>
                    <xdr:colOff>
274320</xdr:colOff>
                    <xdr:row>
43</xdr:row>
                    <xdr:rowOff>
121920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
4</xdr:col>
                    <xdr:colOff>
38100</xdr:colOff>
                    <xdr:row>
44</xdr:row>
                    <xdr:rowOff>
76200</xdr:rowOff>
                  </from>
                  <to>
                    <xdr:col>
4</xdr:col>
                    <xdr:colOff>
274320</xdr:colOff>
                    <xdr:row>
45</xdr:row>
                    <xdr:rowOff>
121920</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
4</xdr:col>
                    <xdr:colOff>
38100</xdr:colOff>
                    <xdr:row>
46</xdr:row>
                    <xdr:rowOff>
76200</xdr:rowOff>
                  </from>
                  <to>
                    <xdr:col>
4</xdr:col>
                    <xdr:colOff>
274320</xdr:colOff>
                    <xdr:row>
47</xdr:row>
                    <xdr:rowOff>
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4"/>
  <sheetViews>
    <sheetView view="pageBreakPreview" zoomScaleNormal="100" zoomScaleSheetLayoutView="100" workbookViewId="0">
      <selection activeCell="N3" sqref="N3:O3"/>
    </sheetView>
  </sheetViews>
  <sheetFormatPr defaultColWidth="8.09765625" defaultRowHeight="13.2"/>
  <cols>
    <col min="1" max="1" width="7.19921875" style="129" customWidth="1"/>
    <col min="2" max="3" width="8.8984375" style="129" customWidth="1"/>
    <col min="4" max="4" width="8.09765625" style="129" customWidth="1"/>
    <col min="5" max="5" width="6.19921875" style="129" customWidth="1"/>
    <col min="6" max="8" width="10.69921875" style="129" customWidth="1"/>
    <col min="9" max="9" width="9.19921875" style="129" customWidth="1"/>
    <col min="10" max="10" width="17.19921875" style="129" customWidth="1"/>
    <col min="11" max="11" width="9.09765625" style="129" customWidth="1"/>
    <col min="12" max="12" width="20.69921875" style="129" customWidth="1"/>
    <col min="13" max="13" width="9.69921875" style="129" customWidth="1"/>
    <col min="14" max="14" width="20.69921875" style="129" customWidth="1"/>
    <col min="15" max="15" width="9.69921875" style="131" customWidth="1"/>
    <col min="16" max="16" width="11.3984375" style="129" customWidth="1"/>
    <col min="17" max="18" width="8.19921875" style="129" customWidth="1"/>
    <col min="19" max="19" width="16.3984375" style="129" customWidth="1"/>
    <col min="20" max="20" width="6.19921875" style="129" customWidth="1"/>
    <col min="21" max="21" width="3.59765625" style="129" customWidth="1"/>
    <col min="22" max="22" width="2.5" style="129" customWidth="1"/>
    <col min="23" max="23" width="8.09765625" style="129" customWidth="1"/>
    <col min="24" max="16384" width="8.09765625" style="129"/>
  </cols>
  <sheetData>
    <row r="1" spans="1:20" ht="19.5" customHeight="1" thickBot="1">
      <c r="A1" s="159" t="s">
        <v>
116</v>
      </c>
      <c r="B1" s="36"/>
      <c r="C1" s="36"/>
      <c r="D1" s="36"/>
      <c r="E1" s="36"/>
      <c r="F1" s="36"/>
      <c r="G1" s="36"/>
      <c r="H1" s="36"/>
      <c r="I1" s="36"/>
      <c r="J1" s="36"/>
      <c r="K1" s="36"/>
      <c r="L1" s="36"/>
      <c r="M1" s="36"/>
      <c r="N1" s="36"/>
      <c r="O1" s="226"/>
    </row>
    <row r="2" spans="1:20" ht="19.5" customHeight="1" thickBot="1">
      <c r="A2" s="159"/>
      <c r="B2" s="36"/>
      <c r="C2" s="36"/>
      <c r="D2" s="36"/>
      <c r="E2" s="36"/>
      <c r="F2" s="36"/>
      <c r="G2" s="36"/>
      <c r="H2" s="36"/>
      <c r="I2" s="36"/>
      <c r="J2" s="36"/>
      <c r="K2" s="36"/>
      <c r="L2" s="478" t="s">
        <v>
110</v>
      </c>
      <c r="M2" s="479"/>
      <c r="N2" s="480"/>
      <c r="O2" s="481"/>
      <c r="Q2" s="131"/>
    </row>
    <row r="3" spans="1:20" ht="21.75" customHeight="1" thickBot="1">
      <c r="A3" s="36"/>
      <c r="B3" s="36"/>
      <c r="C3" s="36"/>
      <c r="D3" s="36"/>
      <c r="E3" s="36"/>
      <c r="F3" s="36"/>
      <c r="G3" s="36"/>
      <c r="H3" s="36"/>
      <c r="I3" s="36"/>
      <c r="J3" s="36"/>
      <c r="K3" s="36"/>
      <c r="L3" s="482" t="s">
        <v>
77</v>
      </c>
      <c r="M3" s="483"/>
      <c r="N3" s="484" t="s">
        <v>
76</v>
      </c>
      <c r="O3" s="485"/>
      <c r="Q3" s="131" t="s">
        <v>
78</v>
      </c>
      <c r="R3" s="132" t="s">
        <v>
76</v>
      </c>
      <c r="S3" s="129" t="s">
        <v>
21</v>
      </c>
    </row>
    <row r="4" spans="1:20" ht="16.5" customHeight="1" thickBot="1">
      <c r="A4" s="36" t="s">
        <v>
97</v>
      </c>
      <c r="B4" s="36"/>
      <c r="C4" s="36"/>
      <c r="D4" s="36"/>
      <c r="E4" s="36"/>
      <c r="F4" s="36"/>
      <c r="G4" s="36"/>
      <c r="H4" s="36"/>
      <c r="I4" s="36"/>
      <c r="J4" s="36"/>
      <c r="K4" s="36"/>
      <c r="L4" s="486" t="s">
        <v>
22</v>
      </c>
      <c r="M4" s="487"/>
      <c r="N4" s="488"/>
      <c r="O4" s="489"/>
      <c r="Q4" s="133">
        <v>
1</v>
      </c>
      <c r="S4" s="468">
        <v>
1</v>
      </c>
      <c r="T4" s="134">
        <v>
0.1</v>
      </c>
    </row>
    <row r="5" spans="1:20" ht="5.25" customHeight="1" thickBot="1">
      <c r="A5" s="160"/>
      <c r="B5" s="160"/>
      <c r="C5" s="160"/>
      <c r="D5" s="36"/>
      <c r="E5" s="36"/>
      <c r="F5" s="36"/>
      <c r="G5" s="36"/>
      <c r="H5" s="36"/>
      <c r="I5" s="36"/>
      <c r="J5" s="36"/>
      <c r="K5" s="36"/>
      <c r="L5" s="161"/>
      <c r="M5" s="162"/>
      <c r="N5" s="490"/>
      <c r="O5" s="491"/>
      <c r="Q5" s="470">
        <v>
0.23</v>
      </c>
      <c r="S5" s="469"/>
    </row>
    <row r="6" spans="1:20" ht="27.75" customHeight="1" thickBot="1">
      <c r="A6" s="471" t="s">
        <v>
23</v>
      </c>
      <c r="B6" s="472"/>
      <c r="C6" s="472"/>
      <c r="D6" s="472"/>
      <c r="E6" s="472"/>
      <c r="F6" s="472"/>
      <c r="G6" s="472" t="s">
        <v>
0</v>
      </c>
      <c r="H6" s="472"/>
      <c r="I6" s="473" t="s">
        <v>
24</v>
      </c>
      <c r="J6" s="474"/>
      <c r="K6" s="475"/>
      <c r="L6" s="472" t="s">
        <v>
80</v>
      </c>
      <c r="M6" s="472"/>
      <c r="N6" s="472" t="s">
        <v>
25</v>
      </c>
      <c r="O6" s="476"/>
      <c r="Q6" s="470"/>
    </row>
    <row r="7" spans="1:20" ht="32.25" customHeight="1">
      <c r="A7" s="410" t="s">
        <v>
26</v>
      </c>
      <c r="B7" s="458" t="s">
        <v>
27</v>
      </c>
      <c r="C7" s="459" t="s">
        <v>
1</v>
      </c>
      <c r="D7" s="444" t="s">
        <v>
28</v>
      </c>
      <c r="E7" s="444"/>
      <c r="F7" s="444"/>
      <c r="G7" s="163"/>
      <c r="H7" s="164" t="s">
        <v>
4</v>
      </c>
      <c r="I7" s="164" t="s">
        <v>
3</v>
      </c>
      <c r="J7" s="165">
        <f t="shared" ref="J7:J17" si="0">
Q7</f>
        <v>
168000</v>
      </c>
      <c r="K7" s="166" t="s">
        <v>
29</v>
      </c>
      <c r="L7" s="167">
        <f>
G7*J7</f>
        <v>
0</v>
      </c>
      <c r="M7" s="168" t="s">
        <v>
12</v>
      </c>
      <c r="N7" s="169"/>
      <c r="O7" s="168" t="s">
        <v>
12</v>
      </c>
      <c r="Q7" s="136">
        <v>
168000</v>
      </c>
      <c r="S7" s="130">
        <f t="shared" ref="S7:S17" si="1">
J7*L7</f>
        <v>
0</v>
      </c>
    </row>
    <row r="8" spans="1:20" ht="32.25" customHeight="1">
      <c r="A8" s="411"/>
      <c r="B8" s="451"/>
      <c r="C8" s="431"/>
      <c r="D8" s="447"/>
      <c r="E8" s="447"/>
      <c r="F8" s="447"/>
      <c r="G8" s="170"/>
      <c r="H8" s="171" t="s">
        <v>
4</v>
      </c>
      <c r="I8" s="171" t="s">
        <v>
7</v>
      </c>
      <c r="J8" s="172">
        <f t="shared" si="0"/>
        <v>
128000</v>
      </c>
      <c r="K8" s="173" t="s">
        <v>
29</v>
      </c>
      <c r="L8" s="174">
        <f>
G8*J8</f>
        <v>
0</v>
      </c>
      <c r="M8" s="175" t="s">
        <v>
12</v>
      </c>
      <c r="N8" s="176"/>
      <c r="O8" s="175" t="s">
        <v>
12</v>
      </c>
      <c r="Q8" s="137">
        <v>
128000</v>
      </c>
      <c r="S8" s="130">
        <f t="shared" si="1"/>
        <v>
0</v>
      </c>
    </row>
    <row r="9" spans="1:20" ht="32.25" customHeight="1">
      <c r="A9" s="411"/>
      <c r="B9" s="451"/>
      <c r="C9" s="431"/>
      <c r="D9" s="447"/>
      <c r="E9" s="447"/>
      <c r="F9" s="447"/>
      <c r="G9" s="177"/>
      <c r="H9" s="178" t="s">
        <v>
4</v>
      </c>
      <c r="I9" s="178" t="s">
        <v>
8</v>
      </c>
      <c r="J9" s="179">
        <f t="shared" si="0"/>
        <v>
112000</v>
      </c>
      <c r="K9" s="180" t="s">
        <v>
29</v>
      </c>
      <c r="L9" s="174">
        <f t="shared" ref="L9:L17" si="2">
G9*J9</f>
        <v>
0</v>
      </c>
      <c r="M9" s="175" t="s">
        <v>
12</v>
      </c>
      <c r="N9" s="176"/>
      <c r="O9" s="175" t="s">
        <v>
12</v>
      </c>
      <c r="Q9" s="138">
        <v>
112000</v>
      </c>
      <c r="S9" s="130">
        <f t="shared" si="1"/>
        <v>
0</v>
      </c>
    </row>
    <row r="10" spans="1:20" ht="32.25" customHeight="1">
      <c r="A10" s="411"/>
      <c r="B10" s="451"/>
      <c r="C10" s="431"/>
      <c r="D10" s="447" t="s">
        <v>
30</v>
      </c>
      <c r="E10" s="447"/>
      <c r="F10" s="447"/>
      <c r="G10" s="181"/>
      <c r="H10" s="182" t="s">
        <v>
4</v>
      </c>
      <c r="I10" s="182" t="s">
        <v>
3</v>
      </c>
      <c r="J10" s="183">
        <f t="shared" si="0"/>
        <v>
168000</v>
      </c>
      <c r="K10" s="184" t="s">
        <v>
29</v>
      </c>
      <c r="L10" s="174">
        <f t="shared" si="2"/>
        <v>
0</v>
      </c>
      <c r="M10" s="175" t="s">
        <v>
12</v>
      </c>
      <c r="N10" s="176"/>
      <c r="O10" s="175" t="s">
        <v>
12</v>
      </c>
      <c r="Q10" s="136">
        <v>
168000</v>
      </c>
      <c r="S10" s="130">
        <f t="shared" si="1"/>
        <v>
0</v>
      </c>
    </row>
    <row r="11" spans="1:20" ht="32.25" customHeight="1">
      <c r="A11" s="411"/>
      <c r="B11" s="451"/>
      <c r="C11" s="431"/>
      <c r="D11" s="447"/>
      <c r="E11" s="447"/>
      <c r="F11" s="447"/>
      <c r="G11" s="170"/>
      <c r="H11" s="171" t="s">
        <v>
4</v>
      </c>
      <c r="I11" s="171" t="s">
        <v>
7</v>
      </c>
      <c r="J11" s="172">
        <f t="shared" si="0"/>
        <v>
128000</v>
      </c>
      <c r="K11" s="173" t="s">
        <v>
29</v>
      </c>
      <c r="L11" s="174">
        <f t="shared" si="2"/>
        <v>
0</v>
      </c>
      <c r="M11" s="175" t="s">
        <v>
12</v>
      </c>
      <c r="N11" s="176"/>
      <c r="O11" s="175" t="s">
        <v>
12</v>
      </c>
      <c r="Q11" s="137">
        <v>
128000</v>
      </c>
      <c r="S11" s="130">
        <f t="shared" si="1"/>
        <v>
0</v>
      </c>
    </row>
    <row r="12" spans="1:20" ht="32.25" customHeight="1">
      <c r="A12" s="411"/>
      <c r="B12" s="451"/>
      <c r="C12" s="431"/>
      <c r="D12" s="447"/>
      <c r="E12" s="447"/>
      <c r="F12" s="447"/>
      <c r="G12" s="177"/>
      <c r="H12" s="178" t="s">
        <v>
4</v>
      </c>
      <c r="I12" s="178" t="s">
        <v>
31</v>
      </c>
      <c r="J12" s="179">
        <f t="shared" si="0"/>
        <v>
112000</v>
      </c>
      <c r="K12" s="180" t="s">
        <v>
29</v>
      </c>
      <c r="L12" s="174">
        <f t="shared" si="2"/>
        <v>
0</v>
      </c>
      <c r="M12" s="175" t="s">
        <v>
12</v>
      </c>
      <c r="N12" s="176"/>
      <c r="O12" s="175" t="s">
        <v>
12</v>
      </c>
      <c r="Q12" s="138">
        <v>
112000</v>
      </c>
      <c r="S12" s="130">
        <f t="shared" si="1"/>
        <v>
0</v>
      </c>
    </row>
    <row r="13" spans="1:20" ht="32.25" customHeight="1">
      <c r="A13" s="411"/>
      <c r="B13" s="451"/>
      <c r="C13" s="431"/>
      <c r="D13" s="447" t="s">
        <v>
2</v>
      </c>
      <c r="E13" s="447"/>
      <c r="F13" s="447"/>
      <c r="G13" s="181"/>
      <c r="H13" s="182" t="s">
        <v>
9</v>
      </c>
      <c r="I13" s="182" t="s">
        <v>
3</v>
      </c>
      <c r="J13" s="183">
        <f t="shared" si="0"/>
        <v>
64000</v>
      </c>
      <c r="K13" s="184" t="s">
        <v>
32</v>
      </c>
      <c r="L13" s="174">
        <f t="shared" si="2"/>
        <v>
0</v>
      </c>
      <c r="M13" s="175" t="s">
        <v>
12</v>
      </c>
      <c r="N13" s="176"/>
      <c r="O13" s="175" t="s">
        <v>
12</v>
      </c>
      <c r="Q13" s="136">
        <v>
64000</v>
      </c>
      <c r="S13" s="130">
        <f t="shared" si="1"/>
        <v>
0</v>
      </c>
    </row>
    <row r="14" spans="1:20" ht="32.25" customHeight="1">
      <c r="A14" s="411"/>
      <c r="B14" s="451"/>
      <c r="C14" s="431"/>
      <c r="D14" s="447"/>
      <c r="E14" s="447"/>
      <c r="F14" s="447"/>
      <c r="G14" s="170"/>
      <c r="H14" s="171" t="s">
        <v>
9</v>
      </c>
      <c r="I14" s="171" t="s">
        <v>
7</v>
      </c>
      <c r="J14" s="172">
        <f t="shared" si="0"/>
        <v>
48000</v>
      </c>
      <c r="K14" s="173" t="s">
        <v>
32</v>
      </c>
      <c r="L14" s="174">
        <f t="shared" si="2"/>
        <v>
0</v>
      </c>
      <c r="M14" s="175" t="s">
        <v>
12</v>
      </c>
      <c r="N14" s="176"/>
      <c r="O14" s="175" t="s">
        <v>
12</v>
      </c>
      <c r="Q14" s="137">
        <v>
48000</v>
      </c>
      <c r="S14" s="130">
        <f t="shared" si="1"/>
        <v>
0</v>
      </c>
    </row>
    <row r="15" spans="1:20" ht="32.25" customHeight="1">
      <c r="A15" s="411"/>
      <c r="B15" s="451"/>
      <c r="C15" s="431"/>
      <c r="D15" s="447"/>
      <c r="E15" s="447"/>
      <c r="F15" s="447"/>
      <c r="G15" s="177"/>
      <c r="H15" s="178" t="s">
        <v>
9</v>
      </c>
      <c r="I15" s="178" t="s">
        <v>
8</v>
      </c>
      <c r="J15" s="179">
        <f t="shared" si="0"/>
        <v>
16000</v>
      </c>
      <c r="K15" s="180" t="s">
        <v>
32</v>
      </c>
      <c r="L15" s="174">
        <f t="shared" si="2"/>
        <v>
0</v>
      </c>
      <c r="M15" s="175" t="s">
        <v>
12</v>
      </c>
      <c r="N15" s="176"/>
      <c r="O15" s="175" t="s">
        <v>
12</v>
      </c>
      <c r="Q15" s="138">
        <v>
16000</v>
      </c>
      <c r="S15" s="130">
        <f t="shared" si="1"/>
        <v>
0</v>
      </c>
    </row>
    <row r="16" spans="1:20" ht="32.25" customHeight="1">
      <c r="A16" s="411"/>
      <c r="B16" s="451"/>
      <c r="C16" s="451" t="s">
        <v>
10</v>
      </c>
      <c r="D16" s="447" t="s">
        <v>
11</v>
      </c>
      <c r="E16" s="447"/>
      <c r="F16" s="447"/>
      <c r="G16" s="181"/>
      <c r="H16" s="182" t="s">
        <v>
4</v>
      </c>
      <c r="I16" s="182" t="s">
        <v>
3</v>
      </c>
      <c r="J16" s="183">
        <f t="shared" si="0"/>
        <v>
256000</v>
      </c>
      <c r="K16" s="184" t="s">
        <v>
29</v>
      </c>
      <c r="L16" s="174">
        <f t="shared" si="2"/>
        <v>
0</v>
      </c>
      <c r="M16" s="175" t="s">
        <v>
12</v>
      </c>
      <c r="N16" s="176"/>
      <c r="O16" s="175" t="s">
        <v>
12</v>
      </c>
      <c r="Q16" s="136">
        <v>
256000</v>
      </c>
      <c r="S16" s="130">
        <f t="shared" si="1"/>
        <v>
0</v>
      </c>
    </row>
    <row r="17" spans="1:21" ht="32.25" customHeight="1">
      <c r="A17" s="411"/>
      <c r="B17" s="451"/>
      <c r="C17" s="451"/>
      <c r="D17" s="447"/>
      <c r="E17" s="447"/>
      <c r="F17" s="447"/>
      <c r="G17" s="177"/>
      <c r="H17" s="178" t="s">
        <v>
4</v>
      </c>
      <c r="I17" s="178" t="s">
        <v>
8</v>
      </c>
      <c r="J17" s="179">
        <f t="shared" si="0"/>
        <v>
224000</v>
      </c>
      <c r="K17" s="180" t="s">
        <v>
29</v>
      </c>
      <c r="L17" s="174">
        <f t="shared" si="2"/>
        <v>
0</v>
      </c>
      <c r="M17" s="175" t="s">
        <v>
12</v>
      </c>
      <c r="N17" s="176"/>
      <c r="O17" s="175" t="s">
        <v>
12</v>
      </c>
      <c r="Q17" s="138">
        <v>
224000</v>
      </c>
      <c r="S17" s="130">
        <f t="shared" si="1"/>
        <v>
0</v>
      </c>
    </row>
    <row r="18" spans="1:21" ht="32.25" customHeight="1">
      <c r="A18" s="411"/>
      <c r="B18" s="407" t="s">
        <v>
111</v>
      </c>
      <c r="C18" s="460"/>
      <c r="D18" s="407" t="s">
        <v>
33</v>
      </c>
      <c r="E18" s="460"/>
      <c r="F18" s="182" t="s">
        <v>
34</v>
      </c>
      <c r="G18" s="185"/>
      <c r="H18" s="182" t="s">
        <v>
36</v>
      </c>
      <c r="I18" s="492">
        <f>
IF(N$3="一戸建ての住宅",Q$18,R$18)</f>
        <v>
480000</v>
      </c>
      <c r="J18" s="493"/>
      <c r="K18" s="186" t="s">
        <v>
35</v>
      </c>
      <c r="L18" s="174">
        <f>
G18*I18</f>
        <v>
0</v>
      </c>
      <c r="M18" s="175" t="s">
        <v>
12</v>
      </c>
      <c r="N18" s="176"/>
      <c r="O18" s="175" t="s">
        <v>
12</v>
      </c>
      <c r="Q18" s="136">
        <v>
136000</v>
      </c>
      <c r="R18" s="139">
        <v>
480000</v>
      </c>
      <c r="S18" s="130">
        <f t="shared" ref="S18:S23" si="3">
I18*L18</f>
        <v>
0</v>
      </c>
    </row>
    <row r="19" spans="1:21" ht="32.25" customHeight="1">
      <c r="A19" s="411"/>
      <c r="B19" s="408"/>
      <c r="C19" s="461"/>
      <c r="D19" s="397"/>
      <c r="E19" s="464"/>
      <c r="F19" s="178" t="s">
        <v>
37</v>
      </c>
      <c r="G19" s="187"/>
      <c r="H19" s="178" t="s">
        <v>
36</v>
      </c>
      <c r="I19" s="494">
        <f>
IF(N3="一戸建ての住宅",Q19,R19)</f>
        <v>
741000</v>
      </c>
      <c r="J19" s="495"/>
      <c r="K19" s="188" t="s">
        <v>
35</v>
      </c>
      <c r="L19" s="174">
        <f t="shared" ref="L19:L22" si="4">
G19*I19</f>
        <v>
0</v>
      </c>
      <c r="M19" s="175" t="s">
        <v>
12</v>
      </c>
      <c r="N19" s="176"/>
      <c r="O19" s="175" t="s">
        <v>
12</v>
      </c>
      <c r="Q19" s="137">
        <v>
204000</v>
      </c>
      <c r="R19" s="140">
        <v>
741000</v>
      </c>
      <c r="S19" s="130">
        <f t="shared" si="3"/>
        <v>
0</v>
      </c>
    </row>
    <row r="20" spans="1:21" ht="32.25" customHeight="1">
      <c r="A20" s="411"/>
      <c r="B20" s="408"/>
      <c r="C20" s="461"/>
      <c r="D20" s="407" t="s">
        <v>
38</v>
      </c>
      <c r="E20" s="460"/>
      <c r="F20" s="182" t="s">
        <v>
34</v>
      </c>
      <c r="G20" s="185"/>
      <c r="H20" s="182" t="s">
        <v>
36</v>
      </c>
      <c r="I20" s="492">
        <f>
IF(N3="一戸建ての住宅",Q20,R20)</f>
        <v>
72000</v>
      </c>
      <c r="J20" s="493"/>
      <c r="K20" s="186" t="s">
        <v>
35</v>
      </c>
      <c r="L20" s="174">
        <f t="shared" si="4"/>
        <v>
0</v>
      </c>
      <c r="M20" s="175" t="s">
        <v>
12</v>
      </c>
      <c r="N20" s="176"/>
      <c r="O20" s="175" t="s">
        <v>
12</v>
      </c>
      <c r="Q20" s="137">
        <v>
48000</v>
      </c>
      <c r="R20" s="140">
        <v>
72000</v>
      </c>
      <c r="S20" s="130">
        <f t="shared" si="3"/>
        <v>
0</v>
      </c>
    </row>
    <row r="21" spans="1:21" ht="32.25" customHeight="1">
      <c r="A21" s="411"/>
      <c r="B21" s="408"/>
      <c r="C21" s="461"/>
      <c r="D21" s="397"/>
      <c r="E21" s="464"/>
      <c r="F21" s="178" t="s">
        <v>
37</v>
      </c>
      <c r="G21" s="189"/>
      <c r="H21" s="178" t="s">
        <v>
36</v>
      </c>
      <c r="I21" s="494">
        <f>
IF(N3="一戸建ての住宅",Q21,R21)</f>
        <v>
115000</v>
      </c>
      <c r="J21" s="495"/>
      <c r="K21" s="190" t="s">
        <v>
35</v>
      </c>
      <c r="L21" s="174">
        <f t="shared" si="4"/>
        <v>
0</v>
      </c>
      <c r="M21" s="175" t="s">
        <v>
12</v>
      </c>
      <c r="N21" s="176"/>
      <c r="O21" s="175" t="s">
        <v>
12</v>
      </c>
      <c r="Q21" s="137">
        <v>
82000</v>
      </c>
      <c r="R21" s="140">
        <v>
115000</v>
      </c>
      <c r="S21" s="130">
        <f t="shared" si="3"/>
        <v>
0</v>
      </c>
    </row>
    <row r="22" spans="1:21" ht="32.25" customHeight="1">
      <c r="A22" s="411"/>
      <c r="B22" s="408"/>
      <c r="C22" s="461"/>
      <c r="D22" s="407" t="s">
        <v>
39</v>
      </c>
      <c r="E22" s="460"/>
      <c r="F22" s="182" t="s">
        <v>
34</v>
      </c>
      <c r="G22" s="185"/>
      <c r="H22" s="182" t="s">
        <v>
36</v>
      </c>
      <c r="I22" s="492">
        <f>
IF(N3="一戸建ての住宅",Q22,R22)*S4</f>
        <v>
195000</v>
      </c>
      <c r="J22" s="493"/>
      <c r="K22" s="186" t="s">
        <v>
35</v>
      </c>
      <c r="L22" s="174">
        <f t="shared" si="4"/>
        <v>
0</v>
      </c>
      <c r="M22" s="175" t="s">
        <v>
12</v>
      </c>
      <c r="N22" s="176"/>
      <c r="O22" s="175" t="s">
        <v>
12</v>
      </c>
      <c r="Q22" s="137">
        <v>
162600</v>
      </c>
      <c r="R22" s="140">
        <v>
195000</v>
      </c>
      <c r="S22" s="130">
        <f t="shared" si="3"/>
        <v>
0</v>
      </c>
    </row>
    <row r="23" spans="1:21" ht="32.25" customHeight="1" thickBot="1">
      <c r="A23" s="411"/>
      <c r="B23" s="462"/>
      <c r="C23" s="463"/>
      <c r="D23" s="462"/>
      <c r="E23" s="463"/>
      <c r="F23" s="191" t="s">
        <v>
37</v>
      </c>
      <c r="G23" s="192"/>
      <c r="H23" s="191" t="s">
        <v>
36</v>
      </c>
      <c r="I23" s="496">
        <f>
IF(N3="一戸建ての住宅",Q23,R23)</f>
        <v>
325000</v>
      </c>
      <c r="J23" s="497"/>
      <c r="K23" s="193" t="s">
        <v>
35</v>
      </c>
      <c r="L23" s="194">
        <f>
G23*I23</f>
        <v>
0</v>
      </c>
      <c r="M23" s="195" t="s">
        <v>
12</v>
      </c>
      <c r="N23" s="196"/>
      <c r="O23" s="195" t="s">
        <v>
12</v>
      </c>
      <c r="Q23" s="138">
        <v>
244000</v>
      </c>
      <c r="R23" s="141">
        <v>
325000</v>
      </c>
      <c r="S23" s="130">
        <f t="shared" si="3"/>
        <v>
0</v>
      </c>
    </row>
    <row r="24" spans="1:21" ht="34.5" customHeight="1" thickTop="1" thickBot="1">
      <c r="A24" s="411"/>
      <c r="B24" s="465" t="s">
        <v>
81</v>
      </c>
      <c r="C24" s="466"/>
      <c r="D24" s="466"/>
      <c r="E24" s="466"/>
      <c r="F24" s="466"/>
      <c r="G24" s="466"/>
      <c r="H24" s="466"/>
      <c r="I24" s="466"/>
      <c r="J24" s="466"/>
      <c r="K24" s="467"/>
      <c r="L24" s="197">
        <f>
SUM(L7:L23)</f>
        <v>
0</v>
      </c>
      <c r="M24" s="198" t="s">
        <v>
12</v>
      </c>
      <c r="N24" s="197">
        <f>
SUM(N7:N23)</f>
        <v>
0</v>
      </c>
      <c r="O24" s="198" t="s">
        <v>
12</v>
      </c>
      <c r="Q24" s="137"/>
      <c r="R24" s="135"/>
      <c r="S24" s="130"/>
    </row>
    <row r="25" spans="1:21" ht="33.75" customHeight="1">
      <c r="A25" s="410" t="s">
        <v>
40</v>
      </c>
      <c r="B25" s="438" t="s">
        <v>
41</v>
      </c>
      <c r="C25" s="439"/>
      <c r="D25" s="444" t="s">
        <v>
42</v>
      </c>
      <c r="E25" s="444"/>
      <c r="F25" s="444"/>
      <c r="G25" s="227"/>
      <c r="H25" s="199" t="s">
        <v>
82</v>
      </c>
      <c r="I25" s="445">
        <f>
Q25*S4</f>
        <v>
452000</v>
      </c>
      <c r="J25" s="446"/>
      <c r="K25" s="200" t="s">
        <v>
43</v>
      </c>
      <c r="L25" s="201">
        <f>
G25*I25</f>
        <v>
0</v>
      </c>
      <c r="M25" s="202" t="s">
        <v>
44</v>
      </c>
      <c r="N25" s="203"/>
      <c r="O25" s="204" t="s">
        <v>
12</v>
      </c>
      <c r="Q25" s="136">
        <v>
452000</v>
      </c>
      <c r="S25" s="130">
        <f t="shared" ref="S25:S30" si="5">
I25*L25</f>
        <v>
0</v>
      </c>
      <c r="T25" s="129">
        <v>
0</v>
      </c>
      <c r="U25" s="129">
        <v>
1</v>
      </c>
    </row>
    <row r="26" spans="1:21" ht="33.75" customHeight="1">
      <c r="A26" s="411"/>
      <c r="B26" s="440"/>
      <c r="C26" s="441"/>
      <c r="D26" s="447" t="s">
        <v>
45</v>
      </c>
      <c r="E26" s="447"/>
      <c r="F26" s="447"/>
      <c r="G26" s="228"/>
      <c r="H26" s="205" t="s">
        <v>
82</v>
      </c>
      <c r="I26" s="448">
        <f>
Q26*S4</f>
        <v>
349000</v>
      </c>
      <c r="J26" s="449"/>
      <c r="K26" s="206" t="s">
        <v>
46</v>
      </c>
      <c r="L26" s="207">
        <f>
G26*I26</f>
        <v>
0</v>
      </c>
      <c r="M26" s="208" t="s">
        <v>
44</v>
      </c>
      <c r="N26" s="209"/>
      <c r="O26" s="210" t="s">
        <v>
12</v>
      </c>
      <c r="Q26" s="137">
        <v>
349000</v>
      </c>
      <c r="S26" s="130">
        <f t="shared" si="5"/>
        <v>
0</v>
      </c>
    </row>
    <row r="27" spans="1:21" ht="29.25" customHeight="1">
      <c r="A27" s="411"/>
      <c r="B27" s="440"/>
      <c r="C27" s="441"/>
      <c r="D27" s="401" t="s">
        <v>
112</v>
      </c>
      <c r="E27" s="402"/>
      <c r="F27" s="403"/>
      <c r="G27" s="450"/>
      <c r="H27" s="451" t="s">
        <v>
82</v>
      </c>
      <c r="I27" s="413">
        <f>
Q27*S4</f>
        <v>
243000</v>
      </c>
      <c r="J27" s="414"/>
      <c r="K27" s="498" t="s">
        <v>
48</v>
      </c>
      <c r="L27" s="427">
        <f>
G27*I27</f>
        <v>
0</v>
      </c>
      <c r="M27" s="430" t="s">
        <v>
44</v>
      </c>
      <c r="N27" s="433"/>
      <c r="O27" s="436" t="s">
        <v>
12</v>
      </c>
      <c r="Q27" s="419">
        <v>
243000</v>
      </c>
      <c r="S27" s="130">
        <f t="shared" si="5"/>
        <v>
0</v>
      </c>
    </row>
    <row r="28" spans="1:21" ht="21" customHeight="1">
      <c r="A28" s="411"/>
      <c r="B28" s="440"/>
      <c r="C28" s="441"/>
      <c r="D28" s="401"/>
      <c r="E28" s="402"/>
      <c r="F28" s="403"/>
      <c r="G28" s="450"/>
      <c r="H28" s="451"/>
      <c r="I28" s="415"/>
      <c r="J28" s="416"/>
      <c r="K28" s="499"/>
      <c r="L28" s="428"/>
      <c r="M28" s="431"/>
      <c r="N28" s="434"/>
      <c r="O28" s="436"/>
      <c r="Q28" s="419"/>
      <c r="S28" s="130">
        <f t="shared" si="5"/>
        <v>
0</v>
      </c>
    </row>
    <row r="29" spans="1:21" ht="30" customHeight="1">
      <c r="A29" s="411"/>
      <c r="B29" s="440"/>
      <c r="C29" s="441"/>
      <c r="D29" s="401"/>
      <c r="E29" s="402"/>
      <c r="F29" s="403"/>
      <c r="G29" s="450"/>
      <c r="H29" s="451"/>
      <c r="I29" s="417"/>
      <c r="J29" s="418"/>
      <c r="K29" s="500"/>
      <c r="L29" s="429"/>
      <c r="M29" s="432"/>
      <c r="N29" s="435"/>
      <c r="O29" s="437"/>
      <c r="Q29" s="419"/>
      <c r="S29" s="130">
        <f t="shared" si="5"/>
        <v>
0</v>
      </c>
    </row>
    <row r="30" spans="1:21" ht="33.75" customHeight="1" thickBot="1">
      <c r="A30" s="411"/>
      <c r="B30" s="442"/>
      <c r="C30" s="443"/>
      <c r="D30" s="420" t="s">
        <v>
49</v>
      </c>
      <c r="E30" s="421"/>
      <c r="F30" s="422"/>
      <c r="G30" s="229"/>
      <c r="H30" s="213" t="s">
        <v>
82</v>
      </c>
      <c r="I30" s="423">
        <f>
Q30*S4</f>
        <v>
53000</v>
      </c>
      <c r="J30" s="424"/>
      <c r="K30" s="211" t="s">
        <v>
50</v>
      </c>
      <c r="L30" s="212">
        <f>
G30*I30</f>
        <v>
0</v>
      </c>
      <c r="M30" s="213" t="s">
        <v>
51</v>
      </c>
      <c r="N30" s="214"/>
      <c r="O30" s="215" t="s">
        <v>
12</v>
      </c>
      <c r="Q30" s="138">
        <v>
53000</v>
      </c>
      <c r="S30" s="130">
        <f t="shared" si="5"/>
        <v>
0</v>
      </c>
    </row>
    <row r="31" spans="1:21" ht="34.5" customHeight="1" thickTop="1" thickBot="1">
      <c r="A31" s="411"/>
      <c r="B31" s="391" t="s">
        <v>
83</v>
      </c>
      <c r="C31" s="392"/>
      <c r="D31" s="392"/>
      <c r="E31" s="392"/>
      <c r="F31" s="392"/>
      <c r="G31" s="392"/>
      <c r="H31" s="392"/>
      <c r="I31" s="425"/>
      <c r="J31" s="425"/>
      <c r="K31" s="426"/>
      <c r="L31" s="230">
        <f>
SUM(L25:L30)</f>
        <v>
0</v>
      </c>
      <c r="M31" s="231" t="s">
        <v>
12</v>
      </c>
      <c r="N31" s="197">
        <f>
SUM(N25:N30)</f>
        <v>
0</v>
      </c>
      <c r="O31" s="198" t="s">
        <v>
12</v>
      </c>
      <c r="Q31" s="137"/>
      <c r="R31" s="135"/>
      <c r="S31" s="130"/>
      <c r="T31" s="142" t="s">
        <v>
52</v>
      </c>
    </row>
    <row r="32" spans="1:21" ht="32.25" customHeight="1">
      <c r="A32" s="411"/>
      <c r="B32" s="438" t="s">
        <v>
53</v>
      </c>
      <c r="C32" s="439"/>
      <c r="D32" s="452" t="s">
        <v>
54</v>
      </c>
      <c r="E32" s="453"/>
      <c r="F32" s="454"/>
      <c r="G32" s="227"/>
      <c r="H32" s="199" t="s">
        <v>
84</v>
      </c>
      <c r="I32" s="455" t="s">
        <v>
55</v>
      </c>
      <c r="J32" s="455"/>
      <c r="K32" s="455"/>
      <c r="L32" s="455"/>
      <c r="M32" s="455"/>
      <c r="N32" s="209"/>
      <c r="O32" s="216" t="s">
        <v>
12</v>
      </c>
      <c r="Q32" s="143">
        <v>
130000</v>
      </c>
      <c r="S32" s="130" t="e">
        <f>
I32*L32</f>
        <v>
#VALUE!</v>
      </c>
      <c r="T32" s="142" t="e">
        <f>
IF(N32&gt;S32,S32,N32)</f>
        <v>
#VALUE!</v>
      </c>
    </row>
    <row r="33" spans="1:22" ht="32.25" customHeight="1">
      <c r="A33" s="411"/>
      <c r="B33" s="440"/>
      <c r="C33" s="441"/>
      <c r="D33" s="401" t="s">
        <v>
63</v>
      </c>
      <c r="E33" s="402"/>
      <c r="F33" s="403"/>
      <c r="G33" s="228"/>
      <c r="H33" s="205" t="s">
        <v>
84</v>
      </c>
      <c r="I33" s="456"/>
      <c r="J33" s="456"/>
      <c r="K33" s="456"/>
      <c r="L33" s="456"/>
      <c r="M33" s="456"/>
      <c r="N33" s="209"/>
      <c r="O33" s="216" t="s">
        <v>
12</v>
      </c>
      <c r="Q33" s="144"/>
      <c r="S33" s="130"/>
      <c r="T33" s="142"/>
    </row>
    <row r="34" spans="1:22" ht="32.25" customHeight="1" thickBot="1">
      <c r="A34" s="411"/>
      <c r="B34" s="442"/>
      <c r="C34" s="443"/>
      <c r="D34" s="420" t="s">
        <v>
64</v>
      </c>
      <c r="E34" s="421"/>
      <c r="F34" s="422"/>
      <c r="G34" s="232"/>
      <c r="H34" s="233" t="s">
        <v>
84</v>
      </c>
      <c r="I34" s="457"/>
      <c r="J34" s="457"/>
      <c r="K34" s="457"/>
      <c r="L34" s="457"/>
      <c r="M34" s="457"/>
      <c r="N34" s="214"/>
      <c r="O34" s="215" t="s">
        <v>
12</v>
      </c>
      <c r="Q34" s="144"/>
      <c r="S34" s="130"/>
      <c r="T34" s="142"/>
    </row>
    <row r="35" spans="1:22" ht="34.5" customHeight="1" thickTop="1" thickBot="1">
      <c r="A35" s="412"/>
      <c r="B35" s="391" t="s">
        <v>
85</v>
      </c>
      <c r="C35" s="392"/>
      <c r="D35" s="392"/>
      <c r="E35" s="392"/>
      <c r="F35" s="392"/>
      <c r="G35" s="392"/>
      <c r="H35" s="392"/>
      <c r="I35" s="392"/>
      <c r="J35" s="392"/>
      <c r="K35" s="392"/>
      <c r="L35" s="392"/>
      <c r="M35" s="393"/>
      <c r="N35" s="197">
        <f>
SUM(N32:N34)</f>
        <v>
0</v>
      </c>
      <c r="O35" s="234" t="s">
        <v>
12</v>
      </c>
      <c r="Q35" s="151"/>
      <c r="S35" s="131"/>
    </row>
    <row r="36" spans="1:22" ht="32.25" customHeight="1">
      <c r="A36" s="394" t="s">
        <v>
56</v>
      </c>
      <c r="B36" s="395"/>
      <c r="C36" s="395"/>
      <c r="D36" s="395"/>
      <c r="E36" s="395"/>
      <c r="F36" s="395"/>
      <c r="G36" s="395" t="s">
        <v>
57</v>
      </c>
      <c r="H36" s="395"/>
      <c r="I36" s="395"/>
      <c r="J36" s="395"/>
      <c r="K36" s="395"/>
      <c r="L36" s="395"/>
      <c r="M36" s="396"/>
      <c r="N36" s="217">
        <f>
IF(N24&gt;L24,L24,N24)</f>
        <v>
0</v>
      </c>
      <c r="O36" s="218" t="s">
        <v>
6</v>
      </c>
      <c r="P36" s="146">
        <f>
IF(X36&gt;W36,W36,X36)</f>
        <v>
0</v>
      </c>
      <c r="Q36" s="145" t="s">
        <v>
6</v>
      </c>
      <c r="S36" s="131"/>
      <c r="T36" s="142" t="s">
        <v>
58</v>
      </c>
      <c r="U36" s="131">
        <f>
I22+I29</f>
        <v>
195000</v>
      </c>
      <c r="V36" s="148">
        <f>
N22+N29</f>
        <v>
0</v>
      </c>
    </row>
    <row r="37" spans="1:22" ht="32.25" customHeight="1">
      <c r="A37" s="397" t="s">
        <v>
59</v>
      </c>
      <c r="B37" s="398"/>
      <c r="C37" s="398"/>
      <c r="D37" s="398"/>
      <c r="E37" s="398"/>
      <c r="F37" s="398"/>
      <c r="G37" s="399" t="s">
        <v>
86</v>
      </c>
      <c r="H37" s="399"/>
      <c r="I37" s="399"/>
      <c r="J37" s="399"/>
      <c r="K37" s="399"/>
      <c r="L37" s="399"/>
      <c r="M37" s="400"/>
      <c r="N37" s="219">
        <f>
IF(N31&gt;L31,L31,N31)+N35</f>
        <v>
0</v>
      </c>
      <c r="O37" s="220" t="s">
        <v>
6</v>
      </c>
      <c r="P37" s="150">
        <f>
SUM(X30:X34)</f>
        <v>
0</v>
      </c>
      <c r="Q37" s="149" t="s">
        <v>
6</v>
      </c>
      <c r="S37" s="131"/>
      <c r="U37" s="131"/>
    </row>
    <row r="38" spans="1:22" ht="32.25" customHeight="1">
      <c r="A38" s="401" t="s">
        <v>
87</v>
      </c>
      <c r="B38" s="402"/>
      <c r="C38" s="402"/>
      <c r="D38" s="402"/>
      <c r="E38" s="402"/>
      <c r="F38" s="402"/>
      <c r="G38" s="402" t="s">
        <v>
88</v>
      </c>
      <c r="H38" s="402"/>
      <c r="I38" s="402"/>
      <c r="J38" s="402"/>
      <c r="K38" s="402"/>
      <c r="L38" s="402"/>
      <c r="M38" s="403"/>
      <c r="N38" s="221">
        <f>
IF(N36&gt;N37,N36+N37,N36*2)</f>
        <v>
0</v>
      </c>
      <c r="O38" s="222" t="s">
        <v>
6</v>
      </c>
      <c r="P38" s="153">
        <f>
SUM(P36:P37)</f>
        <v>
0</v>
      </c>
      <c r="Q38" s="152" t="s">
        <v>
6</v>
      </c>
      <c r="S38" s="131"/>
    </row>
    <row r="39" spans="1:22" ht="32.25" customHeight="1">
      <c r="A39" s="401" t="s">
        <v>
89</v>
      </c>
      <c r="B39" s="402"/>
      <c r="C39" s="402"/>
      <c r="D39" s="402"/>
      <c r="E39" s="402"/>
      <c r="F39" s="402"/>
      <c r="G39" s="402" t="s">
        <v>
90</v>
      </c>
      <c r="H39" s="402"/>
      <c r="I39" s="402"/>
      <c r="J39" s="402"/>
      <c r="K39" s="402"/>
      <c r="L39" s="402"/>
      <c r="M39" s="403"/>
      <c r="N39" s="221">
        <f>
ROUNDDOWN(IF(N3="マンション",N38/3,IF(N3="共同住宅等",N38/3,IF(N3="一戸建ての住宅",N38*0.23))),-3)</f>
        <v>
0</v>
      </c>
      <c r="O39" s="222" t="s">
        <v>
12</v>
      </c>
      <c r="P39" s="153">
        <f>
ROUNDDOWN((P38*N2),-3)</f>
        <v>
0</v>
      </c>
      <c r="Q39" s="152" t="s">
        <v>
12</v>
      </c>
      <c r="S39" s="389" t="s">
        <v>
60</v>
      </c>
      <c r="T39" s="389"/>
    </row>
    <row r="40" spans="1:22" ht="32.25" customHeight="1">
      <c r="A40" s="407" t="s">
        <v>
113</v>
      </c>
      <c r="B40" s="404"/>
      <c r="C40" s="404"/>
      <c r="D40" s="404"/>
      <c r="E40" s="235"/>
      <c r="F40" s="404" t="s">
        <v>
102</v>
      </c>
      <c r="G40" s="404"/>
      <c r="H40" s="404"/>
      <c r="I40" s="404"/>
      <c r="J40" s="404"/>
      <c r="K40" s="404"/>
      <c r="L40" s="236"/>
      <c r="M40" s="237"/>
      <c r="N40" s="224">
        <v>
760000</v>
      </c>
      <c r="O40" s="225" t="s">
        <v>
12</v>
      </c>
      <c r="Q40" s="154"/>
      <c r="R40" s="157"/>
      <c r="S40" s="135"/>
    </row>
    <row r="41" spans="1:22" ht="43.95" customHeight="1">
      <c r="A41" s="408"/>
      <c r="B41" s="409"/>
      <c r="C41" s="409"/>
      <c r="D41" s="409"/>
      <c r="E41" s="223"/>
      <c r="F41" s="409" t="s">
        <v>
117</v>
      </c>
      <c r="G41" s="409"/>
      <c r="H41" s="409"/>
      <c r="I41" s="409"/>
      <c r="J41" s="409"/>
      <c r="K41" s="239"/>
      <c r="L41" s="238" t="s">
        <v>
62</v>
      </c>
      <c r="M41" s="240"/>
      <c r="N41" s="224">
        <f>
ROUNDDOWN(M41*Q41,-3)</f>
        <v>
0</v>
      </c>
      <c r="O41" s="225" t="s">
        <v>
12</v>
      </c>
      <c r="Q41" s="155">
        <v>
3800</v>
      </c>
      <c r="R41" s="157"/>
      <c r="S41" s="135"/>
    </row>
    <row r="42" spans="1:22" ht="43.95" customHeight="1" thickBot="1">
      <c r="A42" s="408"/>
      <c r="B42" s="409"/>
      <c r="C42" s="409"/>
      <c r="D42" s="409"/>
      <c r="E42" s="241"/>
      <c r="F42" s="398" t="s">
        <v>
118</v>
      </c>
      <c r="G42" s="398"/>
      <c r="H42" s="398"/>
      <c r="I42" s="398"/>
      <c r="J42" s="477"/>
      <c r="K42" s="243"/>
      <c r="L42" s="242" t="s">
        <v>
62</v>
      </c>
      <c r="M42" s="244"/>
      <c r="N42" s="224">
        <f>
ROUNDDOWN(M42*Q42,-3)</f>
        <v>
0</v>
      </c>
      <c r="O42" s="225" t="s">
        <v>
12</v>
      </c>
      <c r="Q42" s="155">
        <v>
5600</v>
      </c>
      <c r="R42" s="157"/>
      <c r="S42" s="135"/>
    </row>
    <row r="43" spans="1:22" ht="32.25" customHeight="1" thickBot="1">
      <c r="A43" s="405" t="s">
        <v>
91</v>
      </c>
      <c r="B43" s="406"/>
      <c r="C43" s="406"/>
      <c r="D43" s="406"/>
      <c r="E43" s="406"/>
      <c r="F43" s="406"/>
      <c r="G43" s="406"/>
      <c r="H43" s="406"/>
      <c r="I43" s="406"/>
      <c r="J43" s="406"/>
      <c r="K43" s="406"/>
      <c r="L43" s="245"/>
      <c r="M43" s="246"/>
      <c r="N43" s="247"/>
      <c r="O43" s="248" t="s">
        <v>
12</v>
      </c>
      <c r="Q43" s="156"/>
    </row>
    <row r="44" spans="1:22" ht="78" customHeight="1">
      <c r="A44" s="390" t="s">
        <v>
109</v>
      </c>
      <c r="B44" s="390"/>
      <c r="C44" s="390"/>
      <c r="D44" s="390"/>
      <c r="E44" s="390"/>
      <c r="F44" s="390"/>
      <c r="G44" s="390"/>
      <c r="H44" s="390"/>
      <c r="I44" s="390"/>
      <c r="J44" s="390"/>
      <c r="K44" s="390"/>
      <c r="L44" s="390"/>
      <c r="M44" s="390"/>
      <c r="N44" s="390"/>
      <c r="O44" s="390"/>
    </row>
  </sheetData>
  <mergeCells count="72">
    <mergeCell ref="F41:J41"/>
    <mergeCell ref="F42:J42"/>
    <mergeCell ref="L2:M2"/>
    <mergeCell ref="N2:O2"/>
    <mergeCell ref="L3:M3"/>
    <mergeCell ref="N3:O3"/>
    <mergeCell ref="L4:M4"/>
    <mergeCell ref="N4:O5"/>
    <mergeCell ref="I18:J18"/>
    <mergeCell ref="I19:J19"/>
    <mergeCell ref="I20:J20"/>
    <mergeCell ref="I21:J21"/>
    <mergeCell ref="I22:J22"/>
    <mergeCell ref="I23:J23"/>
    <mergeCell ref="K27:K29"/>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D20:E21"/>
    <mergeCell ref="B24:K24"/>
    <mergeCell ref="B32:C34"/>
    <mergeCell ref="D32:F32"/>
    <mergeCell ref="I32:M34"/>
    <mergeCell ref="D33:F33"/>
    <mergeCell ref="D34:F34"/>
    <mergeCell ref="Q27:Q29"/>
    <mergeCell ref="D30:F30"/>
    <mergeCell ref="I30:J30"/>
    <mergeCell ref="B31:K31"/>
    <mergeCell ref="L27:L29"/>
    <mergeCell ref="M27:M29"/>
    <mergeCell ref="N27:N29"/>
    <mergeCell ref="O27:O29"/>
    <mergeCell ref="B25:C30"/>
    <mergeCell ref="D25:F25"/>
    <mergeCell ref="I25:J25"/>
    <mergeCell ref="D26:F26"/>
    <mergeCell ref="I26:J26"/>
    <mergeCell ref="D27:F29"/>
    <mergeCell ref="G27:G29"/>
    <mergeCell ref="H27:H29"/>
    <mergeCell ref="S39:T39"/>
    <mergeCell ref="A44:O44"/>
    <mergeCell ref="B35:M35"/>
    <mergeCell ref="A36:F36"/>
    <mergeCell ref="G36:M36"/>
    <mergeCell ref="A37:F37"/>
    <mergeCell ref="G37:M37"/>
    <mergeCell ref="A38:F38"/>
    <mergeCell ref="G38:M38"/>
    <mergeCell ref="A39:F39"/>
    <mergeCell ref="G39:M39"/>
    <mergeCell ref="F40:K40"/>
    <mergeCell ref="A43:K43"/>
    <mergeCell ref="A40:D42"/>
    <mergeCell ref="A25:A35"/>
    <mergeCell ref="I27:J29"/>
  </mergeCells>
  <phoneticPr fontId="7"/>
  <dataValidations count="5">
    <dataValidation type="list" allowBlank="1" showInputMessage="1" showErrorMessage="1" sqref="N4">
      <formula1>
"23％,'1/3"</formula1>
    </dataValidation>
    <dataValidation type="list" allowBlank="1" showInputMessage="1" showErrorMessage="1" sqref="R41:R42">
      <formula1>
"一般改修住宅,特定改修住宅"</formula1>
    </dataValidation>
    <dataValidation type="list" allowBlank="1" showInputMessage="1" showErrorMessage="1" sqref="G25:G29 G32:G34">
      <formula1>
$T$25:$U$25</formula1>
    </dataValidation>
    <dataValidation type="list" allowBlank="1" showInputMessage="1" showErrorMessage="1" sqref="S4">
      <formula1>
$Q$4:$Q$6</formula1>
    </dataValidation>
    <dataValidation type="list" allowBlank="1" showInputMessage="1" showErrorMessage="1" sqref="N3:O3">
      <formula1>
$Q$3:$S$3</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
4</xdr:col>
                    <xdr:colOff>
38100</xdr:colOff>
                    <xdr:row>
40</xdr:row>
                    <xdr:rowOff>
0</xdr:rowOff>
                  </from>
                  <to>
                    <xdr:col>
4</xdr:col>
                    <xdr:colOff>
266700</xdr:colOff>
                    <xdr:row>
40</xdr:row>
                    <xdr:rowOff>
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
4</xdr:col>
                    <xdr:colOff>
38100</xdr:colOff>
                    <xdr:row>
40</xdr:row>
                    <xdr:rowOff>
0</xdr:rowOff>
                  </from>
                  <to>
                    <xdr:col>
4</xdr:col>
                    <xdr:colOff>
266700</xdr:colOff>
                    <xdr:row>
40</xdr:row>
                    <xdr:rowOff>
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
4</xdr:col>
                    <xdr:colOff>
38100</xdr:colOff>
                    <xdr:row>
40</xdr:row>
                    <xdr:rowOff>
0</xdr:rowOff>
                  </from>
                  <to>
                    <xdr:col>
4</xdr:col>
                    <xdr:colOff>
266700</xdr:colOff>
                    <xdr:row>
40</xdr:row>
                    <xdr:rowOff>
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
4</xdr:col>
                    <xdr:colOff>
38100</xdr:colOff>
                    <xdr:row>
41</xdr:row>
                    <xdr:rowOff>
0</xdr:rowOff>
                  </from>
                  <to>
                    <xdr:col>
4</xdr:col>
                    <xdr:colOff>
266700</xdr:colOff>
                    <xdr:row>
41</xdr:row>
                    <xdr:rowOff>
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
4</xdr:col>
                    <xdr:colOff>
38100</xdr:colOff>
                    <xdr:row>
39</xdr:row>
                    <xdr:rowOff>
76200</xdr:rowOff>
                  </from>
                  <to>
                    <xdr:col>
4</xdr:col>
                    <xdr:colOff>
266700</xdr:colOff>
                    <xdr:row>
39</xdr:row>
                    <xdr:rowOff>
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8"/>
  <sheetViews>
    <sheetView view="pageBreakPreview" zoomScale="75" zoomScaleNormal="100" zoomScaleSheetLayoutView="75" workbookViewId="0">
      <selection activeCell="I11" sqref="I11"/>
    </sheetView>
  </sheetViews>
  <sheetFormatPr defaultColWidth="8.09765625" defaultRowHeight="13.2"/>
  <cols>
    <col min="1" max="1" width="7.19921875" style="129" customWidth="1"/>
    <col min="2" max="3" width="8.8984375" style="129" customWidth="1"/>
    <col min="4" max="4" width="8.09765625" style="129" customWidth="1"/>
    <col min="5" max="5" width="6.19921875" style="129" customWidth="1"/>
    <col min="6" max="8" width="10.69921875" style="129" customWidth="1"/>
    <col min="9" max="9" width="9.19921875" style="129" customWidth="1"/>
    <col min="10" max="10" width="17.19921875" style="129" customWidth="1"/>
    <col min="11" max="11" width="9.09765625" style="129" customWidth="1"/>
    <col min="12" max="12" width="20.69921875" style="129" customWidth="1"/>
    <col min="13" max="13" width="9.69921875" style="129" customWidth="1"/>
    <col min="14" max="14" width="20.69921875" style="129" customWidth="1"/>
    <col min="15" max="15" width="9.69921875" style="131" customWidth="1"/>
    <col min="16" max="16" width="11.3984375" style="129" customWidth="1"/>
    <col min="17" max="17" width="13.69921875" style="131" customWidth="1"/>
    <col min="18" max="18" width="19.8984375" style="129" customWidth="1"/>
    <col min="19" max="19" width="16.3984375" style="129" customWidth="1"/>
    <col min="20" max="20" width="6.19921875" style="129" customWidth="1"/>
    <col min="21" max="21" width="3.59765625" style="129" customWidth="1"/>
    <col min="22" max="22" width="2.5" style="129" customWidth="1"/>
    <col min="23" max="23" width="8.09765625" style="129" customWidth="1"/>
    <col min="24" max="16384" width="8.09765625" style="129"/>
  </cols>
  <sheetData>
    <row r="1" spans="1:20" ht="19.5" customHeight="1" thickBot="1">
      <c r="A1" s="159" t="s">
        <v>
104</v>
      </c>
      <c r="B1" s="36"/>
      <c r="C1" s="36"/>
      <c r="D1" s="36"/>
      <c r="E1" s="36"/>
      <c r="F1" s="36"/>
      <c r="G1" s="36"/>
      <c r="H1" s="36"/>
      <c r="I1" s="36"/>
      <c r="J1" s="36"/>
      <c r="K1" s="36"/>
      <c r="L1" s="36"/>
      <c r="M1" s="36"/>
      <c r="N1" s="36"/>
      <c r="O1" s="226"/>
    </row>
    <row r="2" spans="1:20" ht="19.5" customHeight="1" thickBot="1">
      <c r="A2" s="159"/>
      <c r="B2" s="36"/>
      <c r="C2" s="36"/>
      <c r="D2" s="36"/>
      <c r="E2" s="36"/>
      <c r="F2" s="36"/>
      <c r="G2" s="36"/>
      <c r="H2" s="36"/>
      <c r="I2" s="36"/>
      <c r="J2" s="36"/>
      <c r="K2" s="36"/>
      <c r="L2" s="478" t="s">
        <v>
110</v>
      </c>
      <c r="M2" s="479"/>
      <c r="N2" s="480"/>
      <c r="O2" s="481"/>
    </row>
    <row r="3" spans="1:20" ht="21.75" customHeight="1" thickBot="1">
      <c r="A3" s="36"/>
      <c r="B3" s="36"/>
      <c r="C3" s="36"/>
      <c r="D3" s="36"/>
      <c r="E3" s="36"/>
      <c r="F3" s="36"/>
      <c r="G3" s="36"/>
      <c r="H3" s="36"/>
      <c r="I3" s="36"/>
      <c r="J3" s="36"/>
      <c r="K3" s="36"/>
      <c r="L3" s="482" t="s">
        <v>
77</v>
      </c>
      <c r="M3" s="483"/>
      <c r="N3" s="484" t="s">
        <v>
78</v>
      </c>
      <c r="O3" s="485"/>
      <c r="Q3" s="131" t="s">
        <v>
78</v>
      </c>
      <c r="R3" s="132" t="s">
        <v>
76</v>
      </c>
      <c r="S3" s="129" t="s">
        <v>
21</v>
      </c>
    </row>
    <row r="4" spans="1:20" ht="16.5" customHeight="1" thickBot="1">
      <c r="A4" s="36" t="s">
        <v>
119</v>
      </c>
      <c r="B4" s="36"/>
      <c r="C4" s="36"/>
      <c r="D4" s="36"/>
      <c r="E4" s="36"/>
      <c r="F4" s="36"/>
      <c r="G4" s="36"/>
      <c r="H4" s="36"/>
      <c r="I4" s="36"/>
      <c r="J4" s="36"/>
      <c r="K4" s="36"/>
      <c r="L4" s="486" t="s">
        <v>
22</v>
      </c>
      <c r="M4" s="487"/>
      <c r="N4" s="488"/>
      <c r="O4" s="489"/>
      <c r="Q4" s="133">
        <v>
1</v>
      </c>
      <c r="S4" s="468">
        <v>
1</v>
      </c>
      <c r="T4" s="134">
        <v>
0.1</v>
      </c>
    </row>
    <row r="5" spans="1:20" ht="5.25" customHeight="1" thickBot="1">
      <c r="A5" s="160"/>
      <c r="B5" s="160"/>
      <c r="C5" s="160"/>
      <c r="D5" s="36"/>
      <c r="E5" s="36"/>
      <c r="F5" s="36"/>
      <c r="G5" s="36"/>
      <c r="H5" s="36"/>
      <c r="I5" s="36"/>
      <c r="J5" s="36"/>
      <c r="K5" s="36"/>
      <c r="L5" s="161"/>
      <c r="M5" s="162"/>
      <c r="N5" s="490"/>
      <c r="O5" s="491"/>
      <c r="Q5" s="470">
        <v>
0.23</v>
      </c>
      <c r="S5" s="469"/>
    </row>
    <row r="6" spans="1:20" ht="27.75" customHeight="1" thickBot="1">
      <c r="A6" s="471" t="s">
        <v>
23</v>
      </c>
      <c r="B6" s="472"/>
      <c r="C6" s="472"/>
      <c r="D6" s="472"/>
      <c r="E6" s="472"/>
      <c r="F6" s="472"/>
      <c r="G6" s="472" t="s">
        <v>
0</v>
      </c>
      <c r="H6" s="472"/>
      <c r="I6" s="473" t="s">
        <v>
24</v>
      </c>
      <c r="J6" s="474"/>
      <c r="K6" s="475"/>
      <c r="L6" s="472" t="s">
        <v>
80</v>
      </c>
      <c r="M6" s="472"/>
      <c r="N6" s="472" t="s">
        <v>
25</v>
      </c>
      <c r="O6" s="476"/>
      <c r="Q6" s="470"/>
    </row>
    <row r="7" spans="1:20" ht="32.25" customHeight="1">
      <c r="A7" s="410" t="s">
        <v>
26</v>
      </c>
      <c r="B7" s="458" t="s">
        <v>
27</v>
      </c>
      <c r="C7" s="459" t="s">
        <v>
1</v>
      </c>
      <c r="D7" s="444" t="s">
        <v>
28</v>
      </c>
      <c r="E7" s="444"/>
      <c r="F7" s="444"/>
      <c r="G7" s="163"/>
      <c r="H7" s="164" t="s">
        <v>
4</v>
      </c>
      <c r="I7" s="164" t="s">
        <v>
3</v>
      </c>
      <c r="J7" s="165">
        <f t="shared" ref="J7:J17" si="0">
Q7</f>
        <v>
225000</v>
      </c>
      <c r="K7" s="166" t="s">
        <v>
29</v>
      </c>
      <c r="L7" s="167">
        <f>
G7*J7</f>
        <v>
0</v>
      </c>
      <c r="M7" s="168" t="s">
        <v>
12</v>
      </c>
      <c r="N7" s="169"/>
      <c r="O7" s="168" t="s">
        <v>
12</v>
      </c>
      <c r="Q7" s="136">
        <v>
225000</v>
      </c>
      <c r="S7" s="130">
        <f t="shared" ref="S7:S17" si="1">
J7*L7</f>
        <v>
0</v>
      </c>
    </row>
    <row r="8" spans="1:20" ht="32.25" customHeight="1">
      <c r="A8" s="411"/>
      <c r="B8" s="451"/>
      <c r="C8" s="431"/>
      <c r="D8" s="447"/>
      <c r="E8" s="447"/>
      <c r="F8" s="447"/>
      <c r="G8" s="170"/>
      <c r="H8" s="171" t="s">
        <v>
4</v>
      </c>
      <c r="I8" s="171" t="s">
        <v>
7</v>
      </c>
      <c r="J8" s="172">
        <f t="shared" si="0"/>
        <v>
171000</v>
      </c>
      <c r="K8" s="173" t="s">
        <v>
29</v>
      </c>
      <c r="L8" s="174">
        <f>
G8*J8</f>
        <v>
0</v>
      </c>
      <c r="M8" s="175" t="s">
        <v>
12</v>
      </c>
      <c r="N8" s="176"/>
      <c r="O8" s="175" t="s">
        <v>
12</v>
      </c>
      <c r="Q8" s="137">
        <v>
171000</v>
      </c>
      <c r="S8" s="130">
        <f t="shared" si="1"/>
        <v>
0</v>
      </c>
    </row>
    <row r="9" spans="1:20" ht="32.25" customHeight="1">
      <c r="A9" s="411"/>
      <c r="B9" s="451"/>
      <c r="C9" s="431"/>
      <c r="D9" s="447"/>
      <c r="E9" s="447"/>
      <c r="F9" s="447"/>
      <c r="G9" s="177"/>
      <c r="H9" s="178" t="s">
        <v>
4</v>
      </c>
      <c r="I9" s="178" t="s">
        <v>
8</v>
      </c>
      <c r="J9" s="179">
        <f t="shared" si="0"/>
        <v>
150000</v>
      </c>
      <c r="K9" s="180" t="s">
        <v>
29</v>
      </c>
      <c r="L9" s="174">
        <f t="shared" ref="L9:L17" si="2">
G9*J9</f>
        <v>
0</v>
      </c>
      <c r="M9" s="175" t="s">
        <v>
12</v>
      </c>
      <c r="N9" s="176"/>
      <c r="O9" s="175" t="s">
        <v>
12</v>
      </c>
      <c r="Q9" s="138">
        <v>
150000</v>
      </c>
      <c r="S9" s="130">
        <f t="shared" si="1"/>
        <v>
0</v>
      </c>
    </row>
    <row r="10" spans="1:20" ht="32.25" customHeight="1">
      <c r="A10" s="411"/>
      <c r="B10" s="451"/>
      <c r="C10" s="431"/>
      <c r="D10" s="447" t="s">
        <v>
30</v>
      </c>
      <c r="E10" s="447"/>
      <c r="F10" s="447"/>
      <c r="G10" s="181"/>
      <c r="H10" s="182" t="s">
        <v>
4</v>
      </c>
      <c r="I10" s="182" t="s">
        <v>
3</v>
      </c>
      <c r="J10" s="183">
        <f t="shared" si="0"/>
        <v>
225000</v>
      </c>
      <c r="K10" s="184" t="s">
        <v>
29</v>
      </c>
      <c r="L10" s="174">
        <f t="shared" si="2"/>
        <v>
0</v>
      </c>
      <c r="M10" s="175" t="s">
        <v>
12</v>
      </c>
      <c r="N10" s="176"/>
      <c r="O10" s="175" t="s">
        <v>
12</v>
      </c>
      <c r="Q10" s="136">
        <v>
225000</v>
      </c>
      <c r="S10" s="130">
        <f t="shared" si="1"/>
        <v>
0</v>
      </c>
    </row>
    <row r="11" spans="1:20" ht="32.25" customHeight="1">
      <c r="A11" s="411"/>
      <c r="B11" s="451"/>
      <c r="C11" s="431"/>
      <c r="D11" s="447"/>
      <c r="E11" s="447"/>
      <c r="F11" s="447"/>
      <c r="G11" s="170"/>
      <c r="H11" s="171" t="s">
        <v>
4</v>
      </c>
      <c r="I11" s="171" t="s">
        <v>
7</v>
      </c>
      <c r="J11" s="172">
        <f t="shared" si="0"/>
        <v>
171000</v>
      </c>
      <c r="K11" s="173" t="s">
        <v>
29</v>
      </c>
      <c r="L11" s="174">
        <f t="shared" si="2"/>
        <v>
0</v>
      </c>
      <c r="M11" s="175" t="s">
        <v>
12</v>
      </c>
      <c r="N11" s="176"/>
      <c r="O11" s="175" t="s">
        <v>
12</v>
      </c>
      <c r="Q11" s="137">
        <v>
171000</v>
      </c>
      <c r="S11" s="130">
        <f t="shared" si="1"/>
        <v>
0</v>
      </c>
    </row>
    <row r="12" spans="1:20" ht="32.25" customHeight="1">
      <c r="A12" s="411"/>
      <c r="B12" s="451"/>
      <c r="C12" s="431"/>
      <c r="D12" s="447"/>
      <c r="E12" s="447"/>
      <c r="F12" s="447"/>
      <c r="G12" s="177"/>
      <c r="H12" s="178" t="s">
        <v>
4</v>
      </c>
      <c r="I12" s="178" t="s">
        <v>
31</v>
      </c>
      <c r="J12" s="179">
        <f t="shared" si="0"/>
        <v>
150000</v>
      </c>
      <c r="K12" s="180" t="s">
        <v>
29</v>
      </c>
      <c r="L12" s="174">
        <f t="shared" si="2"/>
        <v>
0</v>
      </c>
      <c r="M12" s="175" t="s">
        <v>
12</v>
      </c>
      <c r="N12" s="176"/>
      <c r="O12" s="175" t="s">
        <v>
12</v>
      </c>
      <c r="Q12" s="138">
        <v>
150000</v>
      </c>
      <c r="S12" s="130">
        <f t="shared" si="1"/>
        <v>
0</v>
      </c>
    </row>
    <row r="13" spans="1:20" ht="32.25" customHeight="1">
      <c r="A13" s="411"/>
      <c r="B13" s="451"/>
      <c r="C13" s="431"/>
      <c r="D13" s="447" t="s">
        <v>
2</v>
      </c>
      <c r="E13" s="447"/>
      <c r="F13" s="447"/>
      <c r="G13" s="181"/>
      <c r="H13" s="182" t="s">
        <v>
9</v>
      </c>
      <c r="I13" s="182" t="s">
        <v>
3</v>
      </c>
      <c r="J13" s="183">
        <f t="shared" si="0"/>
        <v>
85000</v>
      </c>
      <c r="K13" s="184" t="s">
        <v>
32</v>
      </c>
      <c r="L13" s="174">
        <f t="shared" si="2"/>
        <v>
0</v>
      </c>
      <c r="M13" s="175" t="s">
        <v>
12</v>
      </c>
      <c r="N13" s="176"/>
      <c r="O13" s="175" t="s">
        <v>
12</v>
      </c>
      <c r="Q13" s="136">
        <v>
85000</v>
      </c>
      <c r="S13" s="130">
        <f t="shared" si="1"/>
        <v>
0</v>
      </c>
    </row>
    <row r="14" spans="1:20" ht="32.25" customHeight="1">
      <c r="A14" s="411"/>
      <c r="B14" s="451"/>
      <c r="C14" s="431"/>
      <c r="D14" s="447"/>
      <c r="E14" s="447"/>
      <c r="F14" s="447"/>
      <c r="G14" s="170"/>
      <c r="H14" s="171" t="s">
        <v>
9</v>
      </c>
      <c r="I14" s="171" t="s">
        <v>
7</v>
      </c>
      <c r="J14" s="172">
        <f t="shared" si="0"/>
        <v>
64000</v>
      </c>
      <c r="K14" s="173" t="s">
        <v>
32</v>
      </c>
      <c r="L14" s="174">
        <f t="shared" si="2"/>
        <v>
0</v>
      </c>
      <c r="M14" s="175" t="s">
        <v>
12</v>
      </c>
      <c r="N14" s="176"/>
      <c r="O14" s="175" t="s">
        <v>
12</v>
      </c>
      <c r="Q14" s="137">
        <v>
64000</v>
      </c>
      <c r="S14" s="130">
        <f t="shared" si="1"/>
        <v>
0</v>
      </c>
    </row>
    <row r="15" spans="1:20" ht="32.25" customHeight="1">
      <c r="A15" s="411"/>
      <c r="B15" s="451"/>
      <c r="C15" s="431"/>
      <c r="D15" s="447"/>
      <c r="E15" s="447"/>
      <c r="F15" s="447"/>
      <c r="G15" s="177"/>
      <c r="H15" s="178" t="s">
        <v>
9</v>
      </c>
      <c r="I15" s="178" t="s">
        <v>
8</v>
      </c>
      <c r="J15" s="179">
        <f t="shared" si="0"/>
        <v>
21000</v>
      </c>
      <c r="K15" s="180" t="s">
        <v>
32</v>
      </c>
      <c r="L15" s="174">
        <f t="shared" si="2"/>
        <v>
0</v>
      </c>
      <c r="M15" s="175" t="s">
        <v>
12</v>
      </c>
      <c r="N15" s="176"/>
      <c r="O15" s="175" t="s">
        <v>
12</v>
      </c>
      <c r="Q15" s="138">
        <v>
21000</v>
      </c>
      <c r="S15" s="130">
        <f t="shared" si="1"/>
        <v>
0</v>
      </c>
    </row>
    <row r="16" spans="1:20" ht="32.25" customHeight="1">
      <c r="A16" s="411"/>
      <c r="B16" s="451"/>
      <c r="C16" s="451" t="s">
        <v>
10</v>
      </c>
      <c r="D16" s="447" t="s">
        <v>
11</v>
      </c>
      <c r="E16" s="447"/>
      <c r="F16" s="447"/>
      <c r="G16" s="181"/>
      <c r="H16" s="182" t="s">
        <v>
4</v>
      </c>
      <c r="I16" s="182" t="s">
        <v>
3</v>
      </c>
      <c r="J16" s="183">
        <f t="shared" si="0"/>
        <v>
343000</v>
      </c>
      <c r="K16" s="184" t="s">
        <v>
29</v>
      </c>
      <c r="L16" s="174">
        <f t="shared" si="2"/>
        <v>
0</v>
      </c>
      <c r="M16" s="175" t="s">
        <v>
12</v>
      </c>
      <c r="N16" s="176"/>
      <c r="O16" s="175" t="s">
        <v>
12</v>
      </c>
      <c r="Q16" s="136">
        <v>
343000</v>
      </c>
      <c r="S16" s="130">
        <f t="shared" si="1"/>
        <v>
0</v>
      </c>
    </row>
    <row r="17" spans="1:21" ht="32.25" customHeight="1">
      <c r="A17" s="411"/>
      <c r="B17" s="451"/>
      <c r="C17" s="451"/>
      <c r="D17" s="447"/>
      <c r="E17" s="447"/>
      <c r="F17" s="447"/>
      <c r="G17" s="177"/>
      <c r="H17" s="178" t="s">
        <v>
4</v>
      </c>
      <c r="I17" s="178" t="s">
        <v>
8</v>
      </c>
      <c r="J17" s="179">
        <f t="shared" si="0"/>
        <v>
300000</v>
      </c>
      <c r="K17" s="180" t="s">
        <v>
29</v>
      </c>
      <c r="L17" s="174">
        <f t="shared" si="2"/>
        <v>
0</v>
      </c>
      <c r="M17" s="175" t="s">
        <v>
12</v>
      </c>
      <c r="N17" s="176"/>
      <c r="O17" s="175" t="s">
        <v>
12</v>
      </c>
      <c r="Q17" s="138">
        <v>
300000</v>
      </c>
      <c r="S17" s="130">
        <f t="shared" si="1"/>
        <v>
0</v>
      </c>
    </row>
    <row r="18" spans="1:21" ht="32.25" customHeight="1">
      <c r="A18" s="411"/>
      <c r="B18" s="407" t="s">
        <v>
111</v>
      </c>
      <c r="C18" s="460"/>
      <c r="D18" s="407" t="s">
        <v>
33</v>
      </c>
      <c r="E18" s="460"/>
      <c r="F18" s="182" t="s">
        <v>
34</v>
      </c>
      <c r="G18" s="185"/>
      <c r="H18" s="182" t="s">
        <v>
36</v>
      </c>
      <c r="I18" s="492">
        <f>
IF(N$3="一戸建ての住宅",Q$18,R$18)</f>
        <v>
182000</v>
      </c>
      <c r="J18" s="493"/>
      <c r="K18" s="186" t="s">
        <v>
35</v>
      </c>
      <c r="L18" s="174">
        <f>
IF(N$3="一戸建ての住宅",$Q18,$R18)</f>
        <v>
182000</v>
      </c>
      <c r="M18" s="175" t="s">
        <v>
12</v>
      </c>
      <c r="N18" s="176"/>
      <c r="O18" s="175" t="s">
        <v>
12</v>
      </c>
      <c r="Q18" s="136">
        <v>
182000</v>
      </c>
      <c r="R18" s="139">
        <v>
624000</v>
      </c>
      <c r="S18" s="130">
        <f t="shared" ref="S18:S23" si="3">
I18*L18</f>
        <v>
33124000000</v>
      </c>
    </row>
    <row r="19" spans="1:21" ht="32.25" customHeight="1">
      <c r="A19" s="411"/>
      <c r="B19" s="408"/>
      <c r="C19" s="461"/>
      <c r="D19" s="397"/>
      <c r="E19" s="464"/>
      <c r="F19" s="178" t="s">
        <v>
37</v>
      </c>
      <c r="G19" s="187"/>
      <c r="H19" s="178" t="s">
        <v>
36</v>
      </c>
      <c r="I19" s="494">
        <f>
IF(N3="一戸建ての住宅",Q19,R19)</f>
        <v>
273000</v>
      </c>
      <c r="J19" s="495"/>
      <c r="K19" s="188" t="s">
        <v>
35</v>
      </c>
      <c r="L19" s="174">
        <f t="shared" ref="L19:L22" si="4">
IF(N$3="一戸建ての住宅",$Q19,$R19)</f>
        <v>
273000</v>
      </c>
      <c r="M19" s="175" t="s">
        <v>
12</v>
      </c>
      <c r="N19" s="176"/>
      <c r="O19" s="175" t="s">
        <v>
12</v>
      </c>
      <c r="Q19" s="137">
        <v>
273000</v>
      </c>
      <c r="R19" s="140">
        <v>
963000</v>
      </c>
      <c r="S19" s="130">
        <f t="shared" si="3"/>
        <v>
74529000000</v>
      </c>
    </row>
    <row r="20" spans="1:21" ht="32.25" customHeight="1">
      <c r="A20" s="411"/>
      <c r="B20" s="408"/>
      <c r="C20" s="461"/>
      <c r="D20" s="407" t="s">
        <v>
38</v>
      </c>
      <c r="E20" s="460"/>
      <c r="F20" s="182" t="s">
        <v>
34</v>
      </c>
      <c r="G20" s="185"/>
      <c r="H20" s="182" t="s">
        <v>
36</v>
      </c>
      <c r="I20" s="492">
        <f>
IF(N3="一戸建ての住宅",Q20,R20)</f>
        <v>
64000</v>
      </c>
      <c r="J20" s="493"/>
      <c r="K20" s="186" t="s">
        <v>
35</v>
      </c>
      <c r="L20" s="174">
        <f t="shared" si="4"/>
        <v>
64000</v>
      </c>
      <c r="M20" s="175" t="s">
        <v>
12</v>
      </c>
      <c r="N20" s="176"/>
      <c r="O20" s="175" t="s">
        <v>
12</v>
      </c>
      <c r="Q20" s="137">
        <v>
64000</v>
      </c>
      <c r="R20" s="140">
        <v>
93000</v>
      </c>
      <c r="S20" s="130">
        <f t="shared" si="3"/>
        <v>
4096000000</v>
      </c>
    </row>
    <row r="21" spans="1:21" ht="32.25" customHeight="1">
      <c r="A21" s="411"/>
      <c r="B21" s="408"/>
      <c r="C21" s="461"/>
      <c r="D21" s="397"/>
      <c r="E21" s="464"/>
      <c r="F21" s="178" t="s">
        <v>
37</v>
      </c>
      <c r="G21" s="189"/>
      <c r="H21" s="178" t="s">
        <v>
36</v>
      </c>
      <c r="I21" s="494">
        <f>
IF(N3="一戸建ての住宅",Q21,R21)</f>
        <v>
109000</v>
      </c>
      <c r="J21" s="495"/>
      <c r="K21" s="190" t="s">
        <v>
35</v>
      </c>
      <c r="L21" s="174">
        <f t="shared" si="4"/>
        <v>
109000</v>
      </c>
      <c r="M21" s="175" t="s">
        <v>
12</v>
      </c>
      <c r="N21" s="176"/>
      <c r="O21" s="175" t="s">
        <v>
12</v>
      </c>
      <c r="Q21" s="137">
        <v>
109000</v>
      </c>
      <c r="R21" s="140">
        <v>
149000</v>
      </c>
      <c r="S21" s="130">
        <f t="shared" si="3"/>
        <v>
11881000000</v>
      </c>
    </row>
    <row r="22" spans="1:21" ht="32.25" customHeight="1">
      <c r="A22" s="411"/>
      <c r="B22" s="408"/>
      <c r="C22" s="461"/>
      <c r="D22" s="407" t="s">
        <v>
39</v>
      </c>
      <c r="E22" s="460"/>
      <c r="F22" s="182" t="s">
        <v>
34</v>
      </c>
      <c r="G22" s="185"/>
      <c r="H22" s="182" t="s">
        <v>
36</v>
      </c>
      <c r="I22" s="492">
        <f>
IF(N3="一戸建ての住宅",Q22,R22)*S4</f>
        <v>
217000</v>
      </c>
      <c r="J22" s="493"/>
      <c r="K22" s="186" t="s">
        <v>
35</v>
      </c>
      <c r="L22" s="174">
        <f t="shared" si="4"/>
        <v>
217000</v>
      </c>
      <c r="M22" s="175" t="s">
        <v>
12</v>
      </c>
      <c r="N22" s="176"/>
      <c r="O22" s="175" t="s">
        <v>
12</v>
      </c>
      <c r="Q22" s="137">
        <v>
217000</v>
      </c>
      <c r="R22" s="140">
        <v>
253000</v>
      </c>
      <c r="S22" s="130">
        <f t="shared" si="3"/>
        <v>
47089000000</v>
      </c>
    </row>
    <row r="23" spans="1:21" ht="32.25" customHeight="1" thickBot="1">
      <c r="A23" s="411"/>
      <c r="B23" s="462"/>
      <c r="C23" s="463"/>
      <c r="D23" s="462"/>
      <c r="E23" s="463"/>
      <c r="F23" s="191" t="s">
        <v>
37</v>
      </c>
      <c r="G23" s="192"/>
      <c r="H23" s="191" t="s">
        <v>
36</v>
      </c>
      <c r="I23" s="496">
        <f>
IF(N3="一戸建ての住宅",Q23,R23)</f>
        <v>
326000</v>
      </c>
      <c r="J23" s="497"/>
      <c r="K23" s="193" t="s">
        <v>
35</v>
      </c>
      <c r="L23" s="194">
        <f>
IF(N$3="一戸建ての住宅",$Q23,$R23)</f>
        <v>
326000</v>
      </c>
      <c r="M23" s="195" t="s">
        <v>
12</v>
      </c>
      <c r="N23" s="196"/>
      <c r="O23" s="195" t="s">
        <v>
12</v>
      </c>
      <c r="Q23" s="138">
        <v>
326000</v>
      </c>
      <c r="R23" s="141">
        <v>
422000</v>
      </c>
      <c r="S23" s="130">
        <f t="shared" si="3"/>
        <v>
106276000000</v>
      </c>
    </row>
    <row r="24" spans="1:21" ht="34.5" customHeight="1" thickTop="1" thickBot="1">
      <c r="A24" s="411"/>
      <c r="B24" s="465" t="s">
        <v>
81</v>
      </c>
      <c r="C24" s="466"/>
      <c r="D24" s="466"/>
      <c r="E24" s="466"/>
      <c r="F24" s="466"/>
      <c r="G24" s="466"/>
      <c r="H24" s="466"/>
      <c r="I24" s="466"/>
      <c r="J24" s="466"/>
      <c r="K24" s="467"/>
      <c r="L24" s="197">
        <f>
SUM(L7:L23)</f>
        <v>
1171000</v>
      </c>
      <c r="M24" s="198" t="s">
        <v>
12</v>
      </c>
      <c r="N24" s="197">
        <f>
SUM(N7:N23)</f>
        <v>
0</v>
      </c>
      <c r="O24" s="198" t="s">
        <v>
12</v>
      </c>
      <c r="Q24" s="137"/>
      <c r="R24" s="135"/>
      <c r="S24" s="130"/>
    </row>
    <row r="25" spans="1:21" ht="33.75" customHeight="1">
      <c r="A25" s="410" t="s">
        <v>
40</v>
      </c>
      <c r="B25" s="438" t="s">
        <v>
41</v>
      </c>
      <c r="C25" s="439"/>
      <c r="D25" s="444" t="s">
        <v>
42</v>
      </c>
      <c r="E25" s="444"/>
      <c r="F25" s="444"/>
      <c r="G25" s="227"/>
      <c r="H25" s="199" t="s">
        <v>
82</v>
      </c>
      <c r="I25" s="445">
        <f>
Q25*S4</f>
        <v>
452000</v>
      </c>
      <c r="J25" s="446"/>
      <c r="K25" s="200" t="s">
        <v>
43</v>
      </c>
      <c r="L25" s="201">
        <f>
G25*I25</f>
        <v>
0</v>
      </c>
      <c r="M25" s="202" t="s">
        <v>
44</v>
      </c>
      <c r="N25" s="203"/>
      <c r="O25" s="204" t="s">
        <v>
12</v>
      </c>
      <c r="Q25" s="136">
        <v>
452000</v>
      </c>
      <c r="S25" s="130">
        <f t="shared" ref="S25:S30" si="5">
I25*L25</f>
        <v>
0</v>
      </c>
      <c r="T25" s="129">
        <v>
0</v>
      </c>
      <c r="U25" s="129">
        <v>
1</v>
      </c>
    </row>
    <row r="26" spans="1:21" ht="33.75" customHeight="1">
      <c r="A26" s="411"/>
      <c r="B26" s="440"/>
      <c r="C26" s="441"/>
      <c r="D26" s="447" t="s">
        <v>
45</v>
      </c>
      <c r="E26" s="447"/>
      <c r="F26" s="447"/>
      <c r="G26" s="228"/>
      <c r="H26" s="205" t="s">
        <v>
82</v>
      </c>
      <c r="I26" s="448">
        <f>
Q26*S4</f>
        <v>
349000</v>
      </c>
      <c r="J26" s="449"/>
      <c r="K26" s="206" t="s">
        <v>
46</v>
      </c>
      <c r="L26" s="207">
        <f>
G26*I26</f>
        <v>
0</v>
      </c>
      <c r="M26" s="208" t="s">
        <v>
44</v>
      </c>
      <c r="N26" s="209"/>
      <c r="O26" s="210" t="s">
        <v>
12</v>
      </c>
      <c r="Q26" s="137">
        <v>
349000</v>
      </c>
      <c r="S26" s="130">
        <f t="shared" si="5"/>
        <v>
0</v>
      </c>
    </row>
    <row r="27" spans="1:21" ht="29.25" customHeight="1">
      <c r="A27" s="411"/>
      <c r="B27" s="440"/>
      <c r="C27" s="441"/>
      <c r="D27" s="401" t="s">
        <v>
112</v>
      </c>
      <c r="E27" s="402"/>
      <c r="F27" s="403"/>
      <c r="G27" s="450"/>
      <c r="H27" s="451" t="s">
        <v>
82</v>
      </c>
      <c r="I27" s="413">
        <f>
Q27*S4</f>
        <v>
243000</v>
      </c>
      <c r="J27" s="414"/>
      <c r="K27" s="498" t="s">
        <v>
48</v>
      </c>
      <c r="L27" s="427">
        <f>
G27*I27</f>
        <v>
0</v>
      </c>
      <c r="M27" s="430" t="s">
        <v>
44</v>
      </c>
      <c r="N27" s="433"/>
      <c r="O27" s="436" t="s">
        <v>
12</v>
      </c>
      <c r="Q27" s="419">
        <v>
243000</v>
      </c>
      <c r="S27" s="130">
        <f t="shared" si="5"/>
        <v>
0</v>
      </c>
    </row>
    <row r="28" spans="1:21" ht="21" customHeight="1">
      <c r="A28" s="411"/>
      <c r="B28" s="440"/>
      <c r="C28" s="441"/>
      <c r="D28" s="401"/>
      <c r="E28" s="402"/>
      <c r="F28" s="403"/>
      <c r="G28" s="450"/>
      <c r="H28" s="451"/>
      <c r="I28" s="415"/>
      <c r="J28" s="416"/>
      <c r="K28" s="499"/>
      <c r="L28" s="428"/>
      <c r="M28" s="431"/>
      <c r="N28" s="434"/>
      <c r="O28" s="436"/>
      <c r="Q28" s="419"/>
      <c r="S28" s="130">
        <f t="shared" si="5"/>
        <v>
0</v>
      </c>
    </row>
    <row r="29" spans="1:21" ht="30" customHeight="1">
      <c r="A29" s="411"/>
      <c r="B29" s="440"/>
      <c r="C29" s="441"/>
      <c r="D29" s="401"/>
      <c r="E29" s="402"/>
      <c r="F29" s="403"/>
      <c r="G29" s="450"/>
      <c r="H29" s="451"/>
      <c r="I29" s="417"/>
      <c r="J29" s="418"/>
      <c r="K29" s="500"/>
      <c r="L29" s="429"/>
      <c r="M29" s="432"/>
      <c r="N29" s="435"/>
      <c r="O29" s="437"/>
      <c r="Q29" s="419"/>
      <c r="S29" s="130">
        <f t="shared" si="5"/>
        <v>
0</v>
      </c>
    </row>
    <row r="30" spans="1:21" ht="33.75" customHeight="1" thickBot="1">
      <c r="A30" s="411"/>
      <c r="B30" s="442"/>
      <c r="C30" s="443"/>
      <c r="D30" s="420" t="s">
        <v>
105</v>
      </c>
      <c r="E30" s="421"/>
      <c r="F30" s="422"/>
      <c r="G30" s="229"/>
      <c r="H30" s="213" t="s">
        <v>
82</v>
      </c>
      <c r="I30" s="423">
        <f>
Q30*S4</f>
        <v>
53000</v>
      </c>
      <c r="J30" s="424"/>
      <c r="K30" s="211" t="s">
        <v>
50</v>
      </c>
      <c r="L30" s="212">
        <f>
G30*I30</f>
        <v>
0</v>
      </c>
      <c r="M30" s="213" t="s">
        <v>
51</v>
      </c>
      <c r="N30" s="214"/>
      <c r="O30" s="215" t="s">
        <v>
12</v>
      </c>
      <c r="Q30" s="138">
        <v>
53000</v>
      </c>
      <c r="S30" s="130">
        <f t="shared" si="5"/>
        <v>
0</v>
      </c>
    </row>
    <row r="31" spans="1:21" ht="34.5" customHeight="1" thickTop="1" thickBot="1">
      <c r="A31" s="411"/>
      <c r="B31" s="391" t="s">
        <v>
83</v>
      </c>
      <c r="C31" s="392"/>
      <c r="D31" s="392"/>
      <c r="E31" s="392"/>
      <c r="F31" s="392"/>
      <c r="G31" s="392"/>
      <c r="H31" s="392"/>
      <c r="I31" s="425"/>
      <c r="J31" s="425"/>
      <c r="K31" s="426"/>
      <c r="L31" s="230">
        <f>
SUM(L25:L30)</f>
        <v>
0</v>
      </c>
      <c r="M31" s="231" t="s">
        <v>
12</v>
      </c>
      <c r="N31" s="197">
        <f>
SUM(N25:N30)</f>
        <v>
0</v>
      </c>
      <c r="O31" s="198" t="s">
        <v>
12</v>
      </c>
      <c r="Q31" s="137"/>
      <c r="R31" s="135"/>
      <c r="S31" s="130"/>
      <c r="T31" s="142" t="s">
        <v>
52</v>
      </c>
    </row>
    <row r="32" spans="1:21" ht="32.25" customHeight="1">
      <c r="A32" s="411"/>
      <c r="B32" s="438" t="s">
        <v>
53</v>
      </c>
      <c r="C32" s="439"/>
      <c r="D32" s="452" t="s">
        <v>
54</v>
      </c>
      <c r="E32" s="453"/>
      <c r="F32" s="454"/>
      <c r="G32" s="227"/>
      <c r="H32" s="199" t="s">
        <v>
84</v>
      </c>
      <c r="I32" s="455" t="s">
        <v>
55</v>
      </c>
      <c r="J32" s="455"/>
      <c r="K32" s="455"/>
      <c r="L32" s="455"/>
      <c r="M32" s="455"/>
      <c r="N32" s="209"/>
      <c r="O32" s="216" t="s">
        <v>
12</v>
      </c>
      <c r="Q32" s="143">
        <v>
130000</v>
      </c>
      <c r="S32" s="130" t="e">
        <f>
I32*L32</f>
        <v>
#VALUE!</v>
      </c>
      <c r="T32" s="142" t="e">
        <f>
IF(N32&gt;S32,S32,N32)</f>
        <v>
#VALUE!</v>
      </c>
    </row>
    <row r="33" spans="1:22" ht="32.25" customHeight="1">
      <c r="A33" s="411"/>
      <c r="B33" s="440"/>
      <c r="C33" s="441"/>
      <c r="D33" s="401" t="s">
        <v>
63</v>
      </c>
      <c r="E33" s="402"/>
      <c r="F33" s="403"/>
      <c r="G33" s="228"/>
      <c r="H33" s="205" t="s">
        <v>
84</v>
      </c>
      <c r="I33" s="456"/>
      <c r="J33" s="456"/>
      <c r="K33" s="456"/>
      <c r="L33" s="456"/>
      <c r="M33" s="456"/>
      <c r="N33" s="209"/>
      <c r="O33" s="216" t="s">
        <v>
12</v>
      </c>
      <c r="Q33" s="144"/>
      <c r="S33" s="130"/>
      <c r="T33" s="142"/>
    </row>
    <row r="34" spans="1:22" ht="32.25" customHeight="1" thickBot="1">
      <c r="A34" s="411"/>
      <c r="B34" s="442"/>
      <c r="C34" s="443"/>
      <c r="D34" s="420" t="s">
        <v>
64</v>
      </c>
      <c r="E34" s="421"/>
      <c r="F34" s="422"/>
      <c r="G34" s="232"/>
      <c r="H34" s="233" t="s">
        <v>
84</v>
      </c>
      <c r="I34" s="457"/>
      <c r="J34" s="457"/>
      <c r="K34" s="457"/>
      <c r="L34" s="457"/>
      <c r="M34" s="457"/>
      <c r="N34" s="214"/>
      <c r="O34" s="215" t="s">
        <v>
12</v>
      </c>
      <c r="Q34" s="144"/>
      <c r="S34" s="130"/>
      <c r="T34" s="142"/>
    </row>
    <row r="35" spans="1:22" ht="34.5" customHeight="1" thickTop="1" thickBot="1">
      <c r="A35" s="412"/>
      <c r="B35" s="391" t="s">
        <v>
85</v>
      </c>
      <c r="C35" s="392"/>
      <c r="D35" s="392"/>
      <c r="E35" s="392"/>
      <c r="F35" s="392"/>
      <c r="G35" s="392"/>
      <c r="H35" s="392"/>
      <c r="I35" s="392"/>
      <c r="J35" s="392"/>
      <c r="K35" s="392"/>
      <c r="L35" s="392"/>
      <c r="M35" s="393"/>
      <c r="N35" s="197">
        <f>
SUM(N32:N34)</f>
        <v>
0</v>
      </c>
      <c r="O35" s="234" t="s">
        <v>
12</v>
      </c>
      <c r="Q35" s="144">
        <v>
130000</v>
      </c>
      <c r="S35" s="131"/>
    </row>
    <row r="36" spans="1:22" ht="32.25" customHeight="1">
      <c r="A36" s="394" t="s">
        <v>
56</v>
      </c>
      <c r="B36" s="395"/>
      <c r="C36" s="395"/>
      <c r="D36" s="395"/>
      <c r="E36" s="395"/>
      <c r="F36" s="395"/>
      <c r="G36" s="395" t="s">
        <v>
57</v>
      </c>
      <c r="H36" s="395"/>
      <c r="I36" s="395"/>
      <c r="J36" s="395"/>
      <c r="K36" s="395"/>
      <c r="L36" s="395"/>
      <c r="M36" s="396"/>
      <c r="N36" s="217">
        <f>
IF(N24&gt;L24,L24,N24)</f>
        <v>
0</v>
      </c>
      <c r="O36" s="218" t="s">
        <v>
6</v>
      </c>
      <c r="P36" s="146">
        <f>
IF(X36&gt;W36,W36,X36)</f>
        <v>
0</v>
      </c>
      <c r="Q36" s="147">
        <v>
130000</v>
      </c>
      <c r="S36" s="131"/>
      <c r="T36" s="142" t="s">
        <v>
58</v>
      </c>
      <c r="U36" s="131">
        <f>
I22+I29</f>
        <v>
217000</v>
      </c>
      <c r="V36" s="148">
        <f>
N22+N29</f>
        <v>
0</v>
      </c>
    </row>
    <row r="37" spans="1:22" ht="32.25" customHeight="1">
      <c r="A37" s="397" t="s">
        <v>
59</v>
      </c>
      <c r="B37" s="398"/>
      <c r="C37" s="398"/>
      <c r="D37" s="398"/>
      <c r="E37" s="398"/>
      <c r="F37" s="398"/>
      <c r="G37" s="399" t="s">
        <v>
86</v>
      </c>
      <c r="H37" s="399"/>
      <c r="I37" s="399"/>
      <c r="J37" s="399"/>
      <c r="K37" s="399"/>
      <c r="L37" s="399"/>
      <c r="M37" s="400"/>
      <c r="N37" s="219">
        <f>
IF(N31&gt;L31,L31,N31)+N35</f>
        <v>
0</v>
      </c>
      <c r="O37" s="220" t="s">
        <v>
6</v>
      </c>
      <c r="P37" s="150">
        <f>
SUM(X30:X34)</f>
        <v>
0</v>
      </c>
      <c r="Q37" s="151"/>
      <c r="S37" s="131"/>
      <c r="U37" s="131"/>
    </row>
    <row r="38" spans="1:22" ht="32.25" customHeight="1">
      <c r="A38" s="401" t="s">
        <v>
87</v>
      </c>
      <c r="B38" s="402"/>
      <c r="C38" s="402"/>
      <c r="D38" s="402"/>
      <c r="E38" s="402"/>
      <c r="F38" s="402"/>
      <c r="G38" s="402" t="s">
        <v>
88</v>
      </c>
      <c r="H38" s="402"/>
      <c r="I38" s="402"/>
      <c r="J38" s="402"/>
      <c r="K38" s="402"/>
      <c r="L38" s="402"/>
      <c r="M38" s="403"/>
      <c r="N38" s="221">
        <f>
IF(N36&gt;N37,N36+N37,N36*2)</f>
        <v>
0</v>
      </c>
      <c r="O38" s="222" t="s">
        <v>
6</v>
      </c>
      <c r="P38" s="153">
        <f>
SUM(P36:P37)</f>
        <v>
0</v>
      </c>
      <c r="R38" s="142" t="s">
        <v>
58</v>
      </c>
      <c r="S38" s="131"/>
    </row>
    <row r="39" spans="1:22" ht="32.25" customHeight="1">
      <c r="A39" s="401" t="s">
        <v>
89</v>
      </c>
      <c r="B39" s="402"/>
      <c r="C39" s="402"/>
      <c r="D39" s="402"/>
      <c r="E39" s="402"/>
      <c r="F39" s="402"/>
      <c r="G39" s="402" t="s">
        <v>
90</v>
      </c>
      <c r="H39" s="402"/>
      <c r="I39" s="402"/>
      <c r="J39" s="402"/>
      <c r="K39" s="402"/>
      <c r="L39" s="402"/>
      <c r="M39" s="403"/>
      <c r="N39" s="221">
        <f>
ROUNDDOWN(IF(N3="マンション",N38/3,IF(N3="共同住宅等",N38/3,IF(N3="一戸建ての住宅",N38*0.23))),-3)</f>
        <v>
0</v>
      </c>
      <c r="O39" s="222" t="s">
        <v>
12</v>
      </c>
      <c r="P39" s="153">
        <f>
ROUNDDOWN((P38*N2),-3)</f>
        <v>
0</v>
      </c>
      <c r="S39" s="389" t="s">
        <v>
60</v>
      </c>
      <c r="T39" s="389"/>
    </row>
    <row r="40" spans="1:22" ht="32.25" customHeight="1">
      <c r="A40" s="407" t="s">
        <v>
113</v>
      </c>
      <c r="B40" s="404"/>
      <c r="C40" s="404"/>
      <c r="D40" s="404"/>
      <c r="E40" s="235"/>
      <c r="F40" s="404" t="s">
        <v>
103</v>
      </c>
      <c r="G40" s="404"/>
      <c r="H40" s="404"/>
      <c r="I40" s="404"/>
      <c r="J40" s="404"/>
      <c r="K40" s="404"/>
      <c r="L40" s="236"/>
      <c r="M40" s="237"/>
      <c r="N40" s="224">
        <v>
1025000</v>
      </c>
      <c r="O40" s="225" t="s">
        <v>
12</v>
      </c>
      <c r="S40" s="135"/>
    </row>
    <row r="41" spans="1:22" ht="43.95" customHeight="1">
      <c r="A41" s="408"/>
      <c r="B41" s="409"/>
      <c r="C41" s="409"/>
      <c r="D41" s="409"/>
      <c r="E41" s="223"/>
      <c r="F41" s="409" t="s">
        <v>
114</v>
      </c>
      <c r="G41" s="409"/>
      <c r="H41" s="409"/>
      <c r="I41" s="409"/>
      <c r="J41" s="409"/>
      <c r="K41" s="239"/>
      <c r="L41" s="238" t="s">
        <v>
62</v>
      </c>
      <c r="M41" s="240"/>
      <c r="N41" s="224">
        <f>
ROUNDDOWN(M41*Q45,-3)</f>
        <v>
0</v>
      </c>
      <c r="O41" s="225" t="s">
        <v>
12</v>
      </c>
      <c r="Q41" s="389" t="s">
        <v>
60</v>
      </c>
      <c r="R41" s="389"/>
      <c r="S41" s="135"/>
    </row>
    <row r="42" spans="1:22" ht="43.95" customHeight="1" thickBot="1">
      <c r="A42" s="408"/>
      <c r="B42" s="409"/>
      <c r="C42" s="409"/>
      <c r="D42" s="409"/>
      <c r="E42" s="241"/>
      <c r="F42" s="398" t="s">
        <v>
115</v>
      </c>
      <c r="G42" s="398"/>
      <c r="H42" s="398"/>
      <c r="I42" s="398"/>
      <c r="J42" s="477"/>
      <c r="K42" s="243"/>
      <c r="L42" s="242" t="s">
        <v>
62</v>
      </c>
      <c r="M42" s="244"/>
      <c r="N42" s="224">
        <f>
ROUNDDOWN(M42*Q47,-3)</f>
        <v>
0</v>
      </c>
      <c r="O42" s="225" t="s">
        <v>
12</v>
      </c>
      <c r="Q42" s="154"/>
      <c r="R42" s="135"/>
      <c r="S42" s="135"/>
    </row>
    <row r="43" spans="1:22" ht="32.25" customHeight="1" thickBot="1">
      <c r="A43" s="405" t="s">
        <v>
91</v>
      </c>
      <c r="B43" s="406"/>
      <c r="C43" s="406"/>
      <c r="D43" s="406"/>
      <c r="E43" s="406"/>
      <c r="F43" s="406"/>
      <c r="G43" s="406"/>
      <c r="H43" s="406"/>
      <c r="I43" s="406"/>
      <c r="J43" s="406"/>
      <c r="K43" s="406"/>
      <c r="L43" s="245"/>
      <c r="M43" s="246"/>
      <c r="N43" s="247"/>
      <c r="O43" s="248" t="s">
        <v>
12</v>
      </c>
      <c r="Q43" s="155">
        <f>
IF(L41&gt;L43,L43,L41)</f>
        <v>
0</v>
      </c>
    </row>
    <row r="44" spans="1:22" ht="136.5" customHeight="1">
      <c r="A44" s="390" t="s">
        <v>
106</v>
      </c>
      <c r="B44" s="390"/>
      <c r="C44" s="390"/>
      <c r="D44" s="390"/>
      <c r="E44" s="390"/>
      <c r="F44" s="390"/>
      <c r="G44" s="390"/>
      <c r="H44" s="390"/>
      <c r="I44" s="390"/>
      <c r="J44" s="390"/>
      <c r="K44" s="390"/>
      <c r="L44" s="390"/>
      <c r="M44" s="390"/>
      <c r="N44" s="390"/>
      <c r="O44" s="390"/>
      <c r="Q44" s="155"/>
    </row>
    <row r="45" spans="1:22">
      <c r="Q45" s="155">
        <v>
5000</v>
      </c>
    </row>
    <row r="46" spans="1:22">
      <c r="Q46" s="155"/>
    </row>
    <row r="47" spans="1:22">
      <c r="Q47" s="155">
        <v>
7400</v>
      </c>
    </row>
    <row r="48" spans="1:22">
      <c r="Q48" s="156"/>
    </row>
  </sheetData>
  <mergeCells count="73">
    <mergeCell ref="L2:M2"/>
    <mergeCell ref="N2:O2"/>
    <mergeCell ref="L3:M3"/>
    <mergeCell ref="N3:O3"/>
    <mergeCell ref="L4:M4"/>
    <mergeCell ref="N4:O5"/>
    <mergeCell ref="S4:S5"/>
    <mergeCell ref="Q5:Q6"/>
    <mergeCell ref="A6:F6"/>
    <mergeCell ref="G6:H6"/>
    <mergeCell ref="I6:K6"/>
    <mergeCell ref="L6:M6"/>
    <mergeCell ref="N6:O6"/>
    <mergeCell ref="I18:J18"/>
    <mergeCell ref="I19:J19"/>
    <mergeCell ref="D20:E21"/>
    <mergeCell ref="I20:J20"/>
    <mergeCell ref="I21:J21"/>
    <mergeCell ref="A7:A24"/>
    <mergeCell ref="B7:B17"/>
    <mergeCell ref="C7:C15"/>
    <mergeCell ref="D7:F9"/>
    <mergeCell ref="D10:F12"/>
    <mergeCell ref="D13:F15"/>
    <mergeCell ref="C16:C17"/>
    <mergeCell ref="D16:F17"/>
    <mergeCell ref="B18:C23"/>
    <mergeCell ref="D18:E19"/>
    <mergeCell ref="D22:E23"/>
    <mergeCell ref="A25:A35"/>
    <mergeCell ref="B25:C30"/>
    <mergeCell ref="D25:F25"/>
    <mergeCell ref="I25:J25"/>
    <mergeCell ref="D26:F26"/>
    <mergeCell ref="I26:J26"/>
    <mergeCell ref="D27:F29"/>
    <mergeCell ref="G27:G29"/>
    <mergeCell ref="H27:H29"/>
    <mergeCell ref="B35:M35"/>
    <mergeCell ref="B31:K31"/>
    <mergeCell ref="B32:C34"/>
    <mergeCell ref="D32:F32"/>
    <mergeCell ref="I32:M34"/>
    <mergeCell ref="D33:F33"/>
    <mergeCell ref="D34:F34"/>
    <mergeCell ref="I22:J22"/>
    <mergeCell ref="Q27:Q29"/>
    <mergeCell ref="D30:F30"/>
    <mergeCell ref="I30:J30"/>
    <mergeCell ref="M27:M29"/>
    <mergeCell ref="N27:N29"/>
    <mergeCell ref="O27:O29"/>
    <mergeCell ref="B24:K24"/>
    <mergeCell ref="I23:J23"/>
    <mergeCell ref="I27:J29"/>
    <mergeCell ref="K27:K29"/>
    <mergeCell ref="L27:L29"/>
    <mergeCell ref="A36:F36"/>
    <mergeCell ref="G36:M36"/>
    <mergeCell ref="A37:F37"/>
    <mergeCell ref="G37:M37"/>
    <mergeCell ref="S39:T39"/>
    <mergeCell ref="A38:F38"/>
    <mergeCell ref="G38:M38"/>
    <mergeCell ref="A44:O44"/>
    <mergeCell ref="Q41:R41"/>
    <mergeCell ref="A39:F39"/>
    <mergeCell ref="G39:M39"/>
    <mergeCell ref="A40:D42"/>
    <mergeCell ref="F40:K40"/>
    <mergeCell ref="F41:J41"/>
    <mergeCell ref="F42:J42"/>
    <mergeCell ref="A43:K43"/>
  </mergeCells>
  <phoneticPr fontId="7"/>
  <dataValidations count="4">
    <dataValidation type="list" allowBlank="1" showInputMessage="1" showErrorMessage="1" sqref="N3:O3">
      <formula1>
$Q$3:$S$3</formula1>
    </dataValidation>
    <dataValidation type="list" allowBlank="1" showInputMessage="1" showErrorMessage="1" sqref="S4">
      <formula1>
$Q$4:$Q$6</formula1>
    </dataValidation>
    <dataValidation type="list" allowBlank="1" showInputMessage="1" showErrorMessage="1" sqref="G25:G29 G32:G34">
      <formula1>
$T$25:$U$25</formula1>
    </dataValidation>
    <dataValidation type="list" allowBlank="1" showInputMessage="1" showErrorMessage="1" sqref="N4">
      <formula1>
"23％,'1/3"</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
4</xdr:col>
                    <xdr:colOff>
38100</xdr:colOff>
                    <xdr:row>
40</xdr:row>
                    <xdr:rowOff>
0</xdr:rowOff>
                  </from>
                  <to>
                    <xdr:col>
4</xdr:col>
                    <xdr:colOff>
266700</xdr:colOff>
                    <xdr:row>
40</xdr:row>
                    <xdr:rowOff>
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
4</xdr:col>
                    <xdr:colOff>
38100</xdr:colOff>
                    <xdr:row>
40</xdr:row>
                    <xdr:rowOff>
0</xdr:rowOff>
                  </from>
                  <to>
                    <xdr:col>
4</xdr:col>
                    <xdr:colOff>
266700</xdr:colOff>
                    <xdr:row>
40</xdr:row>
                    <xdr:rowOff>
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
4</xdr:col>
                    <xdr:colOff>
38100</xdr:colOff>
                    <xdr:row>
40</xdr:row>
                    <xdr:rowOff>
0</xdr:rowOff>
                  </from>
                  <to>
                    <xdr:col>
4</xdr:col>
                    <xdr:colOff>
266700</xdr:colOff>
                    <xdr:row>
40</xdr:row>
                    <xdr:rowOff>
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
4</xdr:col>
                    <xdr:colOff>
38100</xdr:colOff>
                    <xdr:row>
41</xdr:row>
                    <xdr:rowOff>
0</xdr:rowOff>
                  </from>
                  <to>
                    <xdr:col>
4</xdr:col>
                    <xdr:colOff>
266700</xdr:colOff>
                    <xdr:row>
41</xdr:row>
                    <xdr:rowOff>
266700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
4</xdr:col>
                    <xdr:colOff>
38100</xdr:colOff>
                    <xdr:row>
39</xdr:row>
                    <xdr:rowOff>
76200</xdr:rowOff>
                  </from>
                  <to>
                    <xdr:col>
4</xdr:col>
                    <xdr:colOff>
266700</xdr:colOff>
                    <xdr:row>
39</xdr:row>
                    <xdr:rowOff>
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【第１号様式の２】省エネ診断内訳</vt:lpstr>
      <vt:lpstr>【第１号様式の3】省エネ計画策定内訳 </vt:lpstr>
      <vt:lpstr>【第１号様式の４】省エネ改修（全体改修・省エネ）</vt:lpstr>
      <vt:lpstr>【第１号様式の４】省エネ改修（全体改修・ZEH）</vt:lpstr>
      <vt:lpstr>【第１号様式の４】省エネ改修（部分改修・省エネ）</vt:lpstr>
      <vt:lpstr>【第１号様式の４】省エネ改修（部分改修・ZEH）</vt:lpstr>
      <vt:lpstr>'【第１号様式の3】省エネ計画策定内訳 '!Print_Area</vt:lpstr>
      <vt:lpstr>'【第１号様式の４】省エネ改修（全体改修・ZEH）'!Print_Area</vt:lpstr>
      <vt:lpstr>'【第１号様式の４】省エネ改修（全体改修・省エネ）'!Print_Area</vt:lpstr>
      <vt:lpstr>'【第１号様式の４】省エネ改修（部分改修・ZEH）'!Print_Area</vt:lpstr>
      <vt:lpstr>'【第１号様式の４】省エネ改修（部分改修・省エネ）'!Print_Area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2022-12-01T06:58:41Z</dcterms:modified>
</cp:coreProperties>
</file>